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Aline\"/>
    </mc:Choice>
  </mc:AlternateContent>
  <bookViews>
    <workbookView xWindow="0" yWindow="0" windowWidth="20490" windowHeight="7755" activeTab="1"/>
  </bookViews>
  <sheets>
    <sheet name="Gráfico" sheetId="9" r:id="rId1"/>
    <sheet name="Relatório Anual (2019)" sheetId="8" r:id="rId2"/>
    <sheet name="Jan" sheetId="11" r:id="rId3"/>
    <sheet name="Fev" sheetId="34" r:id="rId4"/>
    <sheet name="Mar" sheetId="35" r:id="rId5"/>
    <sheet name="Abr" sheetId="36" r:id="rId6"/>
    <sheet name="Mai" sheetId="37" r:id="rId7"/>
    <sheet name="Jun" sheetId="38" r:id="rId8"/>
    <sheet name="Jul" sheetId="39" r:id="rId9"/>
    <sheet name="Ago" sheetId="40" r:id="rId10"/>
    <sheet name="Set" sheetId="41" r:id="rId11"/>
    <sheet name="Out" sheetId="42" r:id="rId12"/>
    <sheet name="Nov" sheetId="43" r:id="rId13"/>
    <sheet name="Dez" sheetId="44" r:id="rId14"/>
  </sheets>
  <externalReferences>
    <externalReference r:id="rId15"/>
  </externalReferences>
  <definedNames>
    <definedName name="_xlnm.Print_Area" localSheetId="5">Abr!$B$2:$I$54</definedName>
    <definedName name="_xlnm.Print_Area" localSheetId="9">Ago!$B$2:$I$54</definedName>
    <definedName name="_xlnm.Print_Area" localSheetId="13">Dez!$B$2:$I$54</definedName>
    <definedName name="_xlnm.Print_Area" localSheetId="3">Fev!$B$2:$I$54</definedName>
    <definedName name="_xlnm.Print_Area" localSheetId="2">Jan!$B$2:$I$54</definedName>
    <definedName name="_xlnm.Print_Area" localSheetId="8">Jul!$B$2:$I$54</definedName>
    <definedName name="_xlnm.Print_Area" localSheetId="7">Jun!$B$2:$I$54</definedName>
    <definedName name="_xlnm.Print_Area" localSheetId="6">Mai!$B$2:$I$54</definedName>
    <definedName name="_xlnm.Print_Area" localSheetId="4">Mar!$B$2:$I$54</definedName>
    <definedName name="_xlnm.Print_Area" localSheetId="12">Nov!$B$2:$I$54</definedName>
    <definedName name="_xlnm.Print_Area" localSheetId="11">Out!$B$2:$I$54</definedName>
    <definedName name="_xlnm.Print_Area" localSheetId="10">Set!$B$2:$I$54</definedName>
    <definedName name="categorias_despesas" localSheetId="5">[1]!tblCategoriasDespesa[despesas]</definedName>
    <definedName name="categorias_despesas" localSheetId="9">[1]!tblCategoriasDespesa[despesas]</definedName>
    <definedName name="categorias_despesas" localSheetId="13">[1]!tblCategoriasDespesa[despesas]</definedName>
    <definedName name="categorias_despesas" localSheetId="3">[1]!tblCategoriasDespesa[despesas]</definedName>
    <definedName name="categorias_despesas" localSheetId="2">[1]!tblCategoriasDespesa[despesas]</definedName>
    <definedName name="categorias_despesas" localSheetId="8">[1]!tblCategoriasDespesa[despesas]</definedName>
    <definedName name="categorias_despesas" localSheetId="7">[1]!tblCategoriasDespesa[despesas]</definedName>
    <definedName name="categorias_despesas" localSheetId="6">[1]!tblCategoriasDespesa[despesas]</definedName>
    <definedName name="categorias_despesas" localSheetId="4">[1]!tblCategoriasDespesa[despesas]</definedName>
    <definedName name="categorias_despesas" localSheetId="12">[1]!tblCategoriasDespesa[despesas]</definedName>
    <definedName name="categorias_despesas" localSheetId="11">[1]!tblCategoriasDespesa[despesas]</definedName>
    <definedName name="categorias_despesas" localSheetId="10">[1]!tblCategoriasDespesa[despesas]</definedName>
    <definedName name="categorias_despesas">[1]!tblCategoriasDespesa[despesas]</definedName>
    <definedName name="despesas_animais" localSheetId="5">[1]!tblDespesasAnimais[animais de estimação]</definedName>
    <definedName name="despesas_animais" localSheetId="9">[1]!tblDespesasAnimais[animais de estimação]</definedName>
    <definedName name="despesas_animais" localSheetId="13">[1]!tblDespesasAnimais[animais de estimação]</definedName>
    <definedName name="despesas_animais" localSheetId="3">[1]!tblDespesasAnimais[animais de estimação]</definedName>
    <definedName name="despesas_animais" localSheetId="2">[1]!tblDespesasAnimais[animais de estimação]</definedName>
    <definedName name="despesas_animais" localSheetId="8">[1]!tblDespesasAnimais[animais de estimação]</definedName>
    <definedName name="despesas_animais" localSheetId="7">[1]!tblDespesasAnimais[animais de estimação]</definedName>
    <definedName name="despesas_animais" localSheetId="6">[1]!tblDespesasAnimais[animais de estimação]</definedName>
    <definedName name="despesas_animais" localSheetId="4">[1]!tblDespesasAnimais[animais de estimação]</definedName>
    <definedName name="despesas_animais" localSheetId="12">[1]!tblDespesasAnimais[animais de estimação]</definedName>
    <definedName name="despesas_animais" localSheetId="11">[1]!tblDespesasAnimais[animais de estimação]</definedName>
    <definedName name="despesas_animais" localSheetId="10">[1]!tblDespesasAnimais[animais de estimação]</definedName>
    <definedName name="despesas_animais">[1]!tblDespesasAnimais[animais de estimação]</definedName>
    <definedName name="despesas_assinaturas" localSheetId="5">[1]!tblDespesasAssinaturas[assinaturas]</definedName>
    <definedName name="despesas_assinaturas" localSheetId="9">[1]!tblDespesasAssinaturas[assinaturas]</definedName>
    <definedName name="despesas_assinaturas" localSheetId="13">[1]!tblDespesasAssinaturas[assinaturas]</definedName>
    <definedName name="despesas_assinaturas" localSheetId="3">[1]!tblDespesasAssinaturas[assinaturas]</definedName>
    <definedName name="despesas_assinaturas" localSheetId="2">[1]!tblDespesasAssinaturas[assinaturas]</definedName>
    <definedName name="despesas_assinaturas" localSheetId="8">[1]!tblDespesasAssinaturas[assinaturas]</definedName>
    <definedName name="despesas_assinaturas" localSheetId="7">[1]!tblDespesasAssinaturas[assinaturas]</definedName>
    <definedName name="despesas_assinaturas" localSheetId="6">[1]!tblDespesasAssinaturas[assinaturas]</definedName>
    <definedName name="despesas_assinaturas" localSheetId="4">[1]!tblDespesasAssinaturas[assinaturas]</definedName>
    <definedName name="despesas_assinaturas" localSheetId="12">[1]!tblDespesasAssinaturas[assinaturas]</definedName>
    <definedName name="despesas_assinaturas" localSheetId="11">[1]!tblDespesasAssinaturas[assinaturas]</definedName>
    <definedName name="despesas_assinaturas" localSheetId="10">[1]!tblDespesasAssinaturas[assinaturas]</definedName>
    <definedName name="despesas_assinaturas">[1]!tblDespesasAssinaturas[assinaturas]</definedName>
    <definedName name="despesas_caridade" localSheetId="5">[1]!tblDespesasCaridade[caridade]</definedName>
    <definedName name="despesas_caridade" localSheetId="9">[1]!tblDespesasCaridade[caridade]</definedName>
    <definedName name="despesas_caridade" localSheetId="13">[1]!tblDespesasCaridade[caridade]</definedName>
    <definedName name="despesas_caridade" localSheetId="3">[1]!tblDespesasCaridade[caridade]</definedName>
    <definedName name="despesas_caridade" localSheetId="2">[1]!tblDespesasCaridade[caridade]</definedName>
    <definedName name="despesas_caridade" localSheetId="8">[1]!tblDespesasCaridade[caridade]</definedName>
    <definedName name="despesas_caridade" localSheetId="7">[1]!tblDespesasCaridade[caridade]</definedName>
    <definedName name="despesas_caridade" localSheetId="6">[1]!tblDespesasCaridade[caridade]</definedName>
    <definedName name="despesas_caridade" localSheetId="4">[1]!tblDespesasCaridade[caridade]</definedName>
    <definedName name="despesas_caridade" localSheetId="12">[1]!tblDespesasCaridade[caridade]</definedName>
    <definedName name="despesas_caridade" localSheetId="11">[1]!tblDespesasCaridade[caridade]</definedName>
    <definedName name="despesas_caridade" localSheetId="10">[1]!tblDespesasCaridade[caridade]</definedName>
    <definedName name="despesas_caridade">[1]!tblDespesasCaridade[caridade]</definedName>
    <definedName name="despesas_casa" localSheetId="5">[1]!tblDespesasCasa[casa]</definedName>
    <definedName name="despesas_casa" localSheetId="9">[1]!tblDespesasCasa[casa]</definedName>
    <definedName name="despesas_casa" localSheetId="13">[1]!tblDespesasCasa[casa]</definedName>
    <definedName name="despesas_casa" localSheetId="3">[1]!tblDespesasCasa[casa]</definedName>
    <definedName name="despesas_casa" localSheetId="2">[1]!tblDespesasCasa[casa]</definedName>
    <definedName name="despesas_casa" localSheetId="8">[1]!tblDespesasCasa[casa]</definedName>
    <definedName name="despesas_casa" localSheetId="7">[1]!tblDespesasCasa[casa]</definedName>
    <definedName name="despesas_casa" localSheetId="6">[1]!tblDespesasCasa[casa]</definedName>
    <definedName name="despesas_casa" localSheetId="4">[1]!tblDespesasCasa[casa]</definedName>
    <definedName name="despesas_casa" localSheetId="12">[1]!tblDespesasCasa[casa]</definedName>
    <definedName name="despesas_casa" localSheetId="11">[1]!tblDespesasCasa[casa]</definedName>
    <definedName name="despesas_casa" localSheetId="10">[1]!tblDespesasCasa[casa]</definedName>
    <definedName name="despesas_casa">[1]!tblDespesasCasa[casa]</definedName>
    <definedName name="despesas_diárias" localSheetId="5">[1]!tblDespesasDiárias[despesas diárias]</definedName>
    <definedName name="despesas_diárias" localSheetId="9">[1]!tblDespesasDiárias[despesas diárias]</definedName>
    <definedName name="despesas_diárias" localSheetId="13">[1]!tblDespesasDiárias[despesas diárias]</definedName>
    <definedName name="despesas_diárias" localSheetId="3">[1]!tblDespesasDiárias[despesas diárias]</definedName>
    <definedName name="despesas_diárias" localSheetId="2">[1]!tblDespesasDiárias[despesas diárias]</definedName>
    <definedName name="despesas_diárias" localSheetId="8">[1]!tblDespesasDiárias[despesas diárias]</definedName>
    <definedName name="despesas_diárias" localSheetId="7">[1]!tblDespesasDiárias[despesas diárias]</definedName>
    <definedName name="despesas_diárias" localSheetId="6">[1]!tblDespesasDiárias[despesas diárias]</definedName>
    <definedName name="despesas_diárias" localSheetId="4">[1]!tblDespesasDiárias[despesas diárias]</definedName>
    <definedName name="despesas_diárias" localSheetId="12">[1]!tblDespesasDiárias[despesas diárias]</definedName>
    <definedName name="despesas_diárias" localSheetId="11">[1]!tblDespesasDiárias[despesas diárias]</definedName>
    <definedName name="despesas_diárias" localSheetId="10">[1]!tblDespesasDiárias[despesas diárias]</definedName>
    <definedName name="despesas_diárias">[1]!tblDespesasDiárias[despesas diárias]</definedName>
    <definedName name="despesas_div" localSheetId="5">[1]!tblDespesasDiv[diversos]</definedName>
    <definedName name="despesas_div" localSheetId="9">[1]!tblDespesasDiv[diversos]</definedName>
    <definedName name="despesas_div" localSheetId="13">[1]!tblDespesasDiv[diversos]</definedName>
    <definedName name="despesas_div" localSheetId="3">[1]!tblDespesasDiv[diversos]</definedName>
    <definedName name="despesas_div" localSheetId="2">[1]!tblDespesasDiv[diversos]</definedName>
    <definedName name="despesas_div" localSheetId="8">[1]!tblDespesasDiv[diversos]</definedName>
    <definedName name="despesas_div" localSheetId="7">[1]!tblDespesasDiv[diversos]</definedName>
    <definedName name="despesas_div" localSheetId="6">[1]!tblDespesasDiv[diversos]</definedName>
    <definedName name="despesas_div" localSheetId="4">[1]!tblDespesasDiv[diversos]</definedName>
    <definedName name="despesas_div" localSheetId="12">[1]!tblDespesasDiv[diversos]</definedName>
    <definedName name="despesas_div" localSheetId="11">[1]!tblDespesasDiv[diversos]</definedName>
    <definedName name="despesas_div" localSheetId="10">[1]!tblDespesasDiv[diversos]</definedName>
    <definedName name="despesas_div">[1]!tblDespesasDiv[diversos]</definedName>
    <definedName name="despesas_educação" localSheetId="5">[1]!tblDespesasEducação[educação]</definedName>
    <definedName name="despesas_educação" localSheetId="9">[1]!tblDespesasEducação[educação]</definedName>
    <definedName name="despesas_educação" localSheetId="13">[1]!tblDespesasEducação[educação]</definedName>
    <definedName name="despesas_educação" localSheetId="3">[1]!tblDespesasEducação[educação]</definedName>
    <definedName name="despesas_educação" localSheetId="2">[1]!tblDespesasEducação[educação]</definedName>
    <definedName name="despesas_educação" localSheetId="8">[1]!tblDespesasEducação[educação]</definedName>
    <definedName name="despesas_educação" localSheetId="7">[1]!tblDespesasEducação[educação]</definedName>
    <definedName name="despesas_educação" localSheetId="6">[1]!tblDespesasEducação[educação]</definedName>
    <definedName name="despesas_educação" localSheetId="4">[1]!tblDespesasEducação[educação]</definedName>
    <definedName name="despesas_educação" localSheetId="12">[1]!tblDespesasEducação[educação]</definedName>
    <definedName name="despesas_educação" localSheetId="11">[1]!tblDespesasEducação[educação]</definedName>
    <definedName name="despesas_educação" localSheetId="10">[1]!tblDespesasEducação[educação]</definedName>
    <definedName name="despesas_educação">[1]!tblDespesasEducação[educação]</definedName>
    <definedName name="despesas_entretenimento" localSheetId="5">[1]!tblDespesasEntretenimento[diversão]</definedName>
    <definedName name="despesas_entretenimento" localSheetId="9">[1]!tblDespesasEntretenimento[diversão]</definedName>
    <definedName name="despesas_entretenimento" localSheetId="13">[1]!tblDespesasEntretenimento[diversão]</definedName>
    <definedName name="despesas_entretenimento" localSheetId="3">[1]!tblDespesasEntretenimento[diversão]</definedName>
    <definedName name="despesas_entretenimento" localSheetId="2">[1]!tblDespesasEntretenimento[diversão]</definedName>
    <definedName name="despesas_entretenimento" localSheetId="8">[1]!tblDespesasEntretenimento[diversão]</definedName>
    <definedName name="despesas_entretenimento" localSheetId="7">[1]!tblDespesasEntretenimento[diversão]</definedName>
    <definedName name="despesas_entretenimento" localSheetId="6">[1]!tblDespesasEntretenimento[diversão]</definedName>
    <definedName name="despesas_entretenimento" localSheetId="4">[1]!tblDespesasEntretenimento[diversão]</definedName>
    <definedName name="despesas_entretenimento" localSheetId="12">[1]!tblDespesasEntretenimento[diversão]</definedName>
    <definedName name="despesas_entretenimento" localSheetId="11">[1]!tblDespesasEntretenimento[diversão]</definedName>
    <definedName name="despesas_entretenimento" localSheetId="10">[1]!tblDespesasEntretenimento[diversão]</definedName>
    <definedName name="despesas_entretenimento">[1]!tblDespesasEntretenimento[diversão]</definedName>
    <definedName name="despesas_férias" localSheetId="5">[1]!tblDespesasFérias[férias]</definedName>
    <definedName name="despesas_férias" localSheetId="9">[1]!tblDespesasFérias[férias]</definedName>
    <definedName name="despesas_férias" localSheetId="13">[1]!tblDespesasFérias[férias]</definedName>
    <definedName name="despesas_férias" localSheetId="3">[1]!tblDespesasFérias[férias]</definedName>
    <definedName name="despesas_férias" localSheetId="2">[1]!tblDespesasFérias[férias]</definedName>
    <definedName name="despesas_férias" localSheetId="8">[1]!tblDespesasFérias[férias]</definedName>
    <definedName name="despesas_férias" localSheetId="7">[1]!tblDespesasFérias[férias]</definedName>
    <definedName name="despesas_férias" localSheetId="6">[1]!tblDespesasFérias[férias]</definedName>
    <definedName name="despesas_férias" localSheetId="4">[1]!tblDespesasFérias[férias]</definedName>
    <definedName name="despesas_férias" localSheetId="12">[1]!tblDespesasFérias[férias]</definedName>
    <definedName name="despesas_férias" localSheetId="11">[1]!tblDespesasFérias[férias]</definedName>
    <definedName name="despesas_férias" localSheetId="10">[1]!tblDespesasFérias[férias]</definedName>
    <definedName name="despesas_férias">[1]!tblDespesasFérias[férias]</definedName>
    <definedName name="despesas_filhos" localSheetId="5">[1]!tblDespesasFilhos[filhos]</definedName>
    <definedName name="despesas_filhos" localSheetId="9">[1]!tblDespesasFilhos[filhos]</definedName>
    <definedName name="despesas_filhos" localSheetId="13">[1]!tblDespesasFilhos[filhos]</definedName>
    <definedName name="despesas_filhos" localSheetId="3">[1]!tblDespesasFilhos[filhos]</definedName>
    <definedName name="despesas_filhos" localSheetId="2">[1]!tblDespesasFilhos[filhos]</definedName>
    <definedName name="despesas_filhos" localSheetId="8">[1]!tblDespesasFilhos[filhos]</definedName>
    <definedName name="despesas_filhos" localSheetId="7">[1]!tblDespesasFilhos[filhos]</definedName>
    <definedName name="despesas_filhos" localSheetId="6">[1]!tblDespesasFilhos[filhos]</definedName>
    <definedName name="despesas_filhos" localSheetId="4">[1]!tblDespesasFilhos[filhos]</definedName>
    <definedName name="despesas_filhos" localSheetId="12">[1]!tblDespesasFilhos[filhos]</definedName>
    <definedName name="despesas_filhos" localSheetId="11">[1]!tblDespesasFilhos[filhos]</definedName>
    <definedName name="despesas_filhos" localSheetId="10">[1]!tblDespesasFilhos[filhos]</definedName>
    <definedName name="despesas_filhos">[1]!tblDespesasFilhos[filhos]</definedName>
    <definedName name="despesas_obrigações" localSheetId="5">[1]!tblDespesasObrigações[obrigações]</definedName>
    <definedName name="despesas_obrigações" localSheetId="9">[1]!tblDespesasObrigações[obrigações]</definedName>
    <definedName name="despesas_obrigações" localSheetId="13">[1]!tblDespesasObrigações[obrigações]</definedName>
    <definedName name="despesas_obrigações" localSheetId="3">[1]!tblDespesasObrigações[obrigações]</definedName>
    <definedName name="despesas_obrigações" localSheetId="2">[1]!tblDespesasObrigações[obrigações]</definedName>
    <definedName name="despesas_obrigações" localSheetId="8">[1]!tblDespesasObrigações[obrigações]</definedName>
    <definedName name="despesas_obrigações" localSheetId="7">[1]!tblDespesasObrigações[obrigações]</definedName>
    <definedName name="despesas_obrigações" localSheetId="6">[1]!tblDespesasObrigações[obrigações]</definedName>
    <definedName name="despesas_obrigações" localSheetId="4">[1]!tblDespesasObrigações[obrigações]</definedName>
    <definedName name="despesas_obrigações" localSheetId="12">[1]!tblDespesasObrigações[obrigações]</definedName>
    <definedName name="despesas_obrigações" localSheetId="11">[1]!tblDespesasObrigações[obrigações]</definedName>
    <definedName name="despesas_obrigações" localSheetId="10">[1]!tblDespesasObrigações[obrigações]</definedName>
    <definedName name="despesas_obrigações">[1]!tblDespesasObrigações[obrigações]</definedName>
    <definedName name="despesas_poupança" localSheetId="5">[1]!tblDespesasPoupança[poupança]</definedName>
    <definedName name="despesas_poupança" localSheetId="9">[1]!tblDespesasPoupança[poupança]</definedName>
    <definedName name="despesas_poupança" localSheetId="13">[1]!tblDespesasPoupança[poupança]</definedName>
    <definedName name="despesas_poupança" localSheetId="3">[1]!tblDespesasPoupança[poupança]</definedName>
    <definedName name="despesas_poupança" localSheetId="2">[1]!tblDespesasPoupança[poupança]</definedName>
    <definedName name="despesas_poupança" localSheetId="8">[1]!tblDespesasPoupança[poupança]</definedName>
    <definedName name="despesas_poupança" localSheetId="7">[1]!tblDespesasPoupança[poupança]</definedName>
    <definedName name="despesas_poupança" localSheetId="6">[1]!tblDespesasPoupança[poupança]</definedName>
    <definedName name="despesas_poupança" localSheetId="4">[1]!tblDespesasPoupança[poupança]</definedName>
    <definedName name="despesas_poupança" localSheetId="12">[1]!tblDespesasPoupança[poupança]</definedName>
    <definedName name="despesas_poupança" localSheetId="11">[1]!tblDespesasPoupança[poupança]</definedName>
    <definedName name="despesas_poupança" localSheetId="10">[1]!tblDespesasPoupança[poupança]</definedName>
    <definedName name="despesas_poupança">[1]!tblDespesasPoupança[poupança]</definedName>
    <definedName name="despesas_saúde" localSheetId="5">[1]!tblDespesasSaúde[saúde]</definedName>
    <definedName name="despesas_saúde" localSheetId="9">[1]!tblDespesasSaúde[saúde]</definedName>
    <definedName name="despesas_saúde" localSheetId="13">[1]!tblDespesasSaúde[saúde]</definedName>
    <definedName name="despesas_saúde" localSheetId="3">[1]!tblDespesasSaúde[saúde]</definedName>
    <definedName name="despesas_saúde" localSheetId="2">[1]!tblDespesasSaúde[saúde]</definedName>
    <definedName name="despesas_saúde" localSheetId="8">[1]!tblDespesasSaúde[saúde]</definedName>
    <definedName name="despesas_saúde" localSheetId="7">[1]!tblDespesasSaúde[saúde]</definedName>
    <definedName name="despesas_saúde" localSheetId="6">[1]!tblDespesasSaúde[saúde]</definedName>
    <definedName name="despesas_saúde" localSheetId="4">[1]!tblDespesasSaúde[saúde]</definedName>
    <definedName name="despesas_saúde" localSheetId="12">[1]!tblDespesasSaúde[saúde]</definedName>
    <definedName name="despesas_saúde" localSheetId="11">[1]!tblDespesasSaúde[saúde]</definedName>
    <definedName name="despesas_saúde" localSheetId="10">[1]!tblDespesasSaúde[saúde]</definedName>
    <definedName name="despesas_saúde">[1]!tblDespesasSaúde[saúde]</definedName>
    <definedName name="despesas_seguro" localSheetId="5">[1]!tblDespesasSeguro[seguro]</definedName>
    <definedName name="despesas_seguro" localSheetId="9">[1]!tblDespesasSeguro[seguro]</definedName>
    <definedName name="despesas_seguro" localSheetId="13">[1]!tblDespesasSeguro[seguro]</definedName>
    <definedName name="despesas_seguro" localSheetId="3">[1]!tblDespesasSeguro[seguro]</definedName>
    <definedName name="despesas_seguro" localSheetId="2">[1]!tblDespesasSeguro[seguro]</definedName>
    <definedName name="despesas_seguro" localSheetId="8">[1]!tblDespesasSeguro[seguro]</definedName>
    <definedName name="despesas_seguro" localSheetId="7">[1]!tblDespesasSeguro[seguro]</definedName>
    <definedName name="despesas_seguro" localSheetId="6">[1]!tblDespesasSeguro[seguro]</definedName>
    <definedName name="despesas_seguro" localSheetId="4">[1]!tblDespesasSeguro[seguro]</definedName>
    <definedName name="despesas_seguro" localSheetId="12">[1]!tblDespesasSeguro[seguro]</definedName>
    <definedName name="despesas_seguro" localSheetId="11">[1]!tblDespesasSeguro[seguro]</definedName>
    <definedName name="despesas_seguro" localSheetId="10">[1]!tblDespesasSeguro[seguro]</definedName>
    <definedName name="despesas_seguro">[1]!tblDespesasSeguro[seguro]</definedName>
    <definedName name="despesas_transporte" localSheetId="5">[1]!tblDespesasTransporte[transporte]</definedName>
    <definedName name="despesas_transporte" localSheetId="9">[1]!tblDespesasTransporte[transporte]</definedName>
    <definedName name="despesas_transporte" localSheetId="13">[1]!tblDespesasTransporte[transporte]</definedName>
    <definedName name="despesas_transporte" localSheetId="3">[1]!tblDespesasTransporte[transporte]</definedName>
    <definedName name="despesas_transporte" localSheetId="2">[1]!tblDespesasTransporte[transporte]</definedName>
    <definedName name="despesas_transporte" localSheetId="8">[1]!tblDespesasTransporte[transporte]</definedName>
    <definedName name="despesas_transporte" localSheetId="7">[1]!tblDespesasTransporte[transporte]</definedName>
    <definedName name="despesas_transporte" localSheetId="6">[1]!tblDespesasTransporte[transporte]</definedName>
    <definedName name="despesas_transporte" localSheetId="4">[1]!tblDespesasTransporte[transporte]</definedName>
    <definedName name="despesas_transporte" localSheetId="12">[1]!tblDespesasTransporte[transporte]</definedName>
    <definedName name="despesas_transporte" localSheetId="11">[1]!tblDespesasTransporte[transporte]</definedName>
    <definedName name="despesas_transporte" localSheetId="10">[1]!tblDespesasTransporte[transporte]</definedName>
    <definedName name="despesas_transporte">[1]!tblDespesasTransporte[transporte]</definedName>
    <definedName name="exibir_período_long">CHOOSE(período,"janeiro","fevereiro","março","abril","mai","junho","julho","agosto","setembro","outubro","novembro","dezembro","ano")</definedName>
    <definedName name="lista_de_categorias_de_despesas_01" localSheetId="5">CHOOSE(MATCH(INDEX([1]Orçamento!$B$19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1" localSheetId="9">CHOOSE(MATCH(INDEX([1]Orçamento!$B$19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1" localSheetId="13">CHOOSE(MATCH(INDEX([1]Orçamento!$B$19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1" localSheetId="3">CHOOSE(MATCH(INDEX([1]Orçamento!$B$19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1" localSheetId="2">CHOOSE(MATCH(INDEX([1]Orçamento!$B$19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1" localSheetId="8">CHOOSE(MATCH(INDEX([1]Orçamento!$B$19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1" localSheetId="7">CHOOSE(MATCH(INDEX([1]Orçamento!$B$19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1" localSheetId="6">CHOOSE(MATCH(INDEX([1]Orçamento!$B$19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1" localSheetId="4">CHOOSE(MATCH(INDEX([1]Orçamento!$B$19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1" localSheetId="12">CHOOSE(MATCH(INDEX([1]Orçamento!$B$19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1" localSheetId="11">CHOOSE(MATCH(INDEX([1]Orçamento!$B$19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1" localSheetId="10">CHOOSE(MATCH(INDEX([1]Orçamento!$B$19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1">CHOOSE(MATCH(INDEX([1]Orçamento!$B$19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2" localSheetId="5">CHOOSE(MATCH(INDEX([1]Orçamento!$B$29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2" localSheetId="9">CHOOSE(MATCH(INDEX([1]Orçamento!$B$29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2" localSheetId="13">CHOOSE(MATCH(INDEX([1]Orçamento!$B$29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2" localSheetId="3">CHOOSE(MATCH(INDEX([1]Orçamento!$B$29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2" localSheetId="2">CHOOSE(MATCH(INDEX([1]Orçamento!$B$29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2" localSheetId="8">CHOOSE(MATCH(INDEX([1]Orçamento!$B$29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2" localSheetId="7">CHOOSE(MATCH(INDEX([1]Orçamento!$B$29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2" localSheetId="6">CHOOSE(MATCH(INDEX([1]Orçamento!$B$29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2" localSheetId="4">CHOOSE(MATCH(INDEX([1]Orçamento!$B$29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2" localSheetId="12">CHOOSE(MATCH(INDEX([1]Orçamento!$B$29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2" localSheetId="11">CHOOSE(MATCH(INDEX([1]Orçamento!$B$29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2" localSheetId="10">CHOOSE(MATCH(INDEX([1]Orçamento!$B$29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2">CHOOSE(MATCH(INDEX([1]Orçamento!$B$29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3" localSheetId="5">CHOOSE(MATCH(INDEX([1]Orçamento!$B$36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3" localSheetId="9">CHOOSE(MATCH(INDEX([1]Orçamento!$B$36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3" localSheetId="13">CHOOSE(MATCH(INDEX([1]Orçamento!$B$36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3" localSheetId="3">CHOOSE(MATCH(INDEX([1]Orçamento!$B$36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3" localSheetId="2">CHOOSE(MATCH(INDEX([1]Orçamento!$B$36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3" localSheetId="8">CHOOSE(MATCH(INDEX([1]Orçamento!$B$36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3" localSheetId="7">CHOOSE(MATCH(INDEX([1]Orçamento!$B$36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3" localSheetId="6">CHOOSE(MATCH(INDEX([1]Orçamento!$B$36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3" localSheetId="4">CHOOSE(MATCH(INDEX([1]Orçamento!$B$36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3" localSheetId="12">CHOOSE(MATCH(INDEX([1]Orçamento!$B$36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3" localSheetId="11">CHOOSE(MATCH(INDEX([1]Orçamento!$B$36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3" localSheetId="10">CHOOSE(MATCH(INDEX([1]Orçamento!$B$36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3">CHOOSE(MATCH(INDEX([1]Orçamento!$B$36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4" localSheetId="5">CHOOSE(MATCH(INDEX([1]Orçamento!$B$45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4" localSheetId="9">CHOOSE(MATCH(INDEX([1]Orçamento!$B$45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4" localSheetId="13">CHOOSE(MATCH(INDEX([1]Orçamento!$B$45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4" localSheetId="3">CHOOSE(MATCH(INDEX([1]Orçamento!$B$45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4" localSheetId="2">CHOOSE(MATCH(INDEX([1]Orçamento!$B$45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4" localSheetId="8">CHOOSE(MATCH(INDEX([1]Orçamento!$B$45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4" localSheetId="7">CHOOSE(MATCH(INDEX([1]Orçamento!$B$45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4" localSheetId="6">CHOOSE(MATCH(INDEX([1]Orçamento!$B$45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4" localSheetId="4">CHOOSE(MATCH(INDEX([1]Orçamento!$B$45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4" localSheetId="12">CHOOSE(MATCH(INDEX([1]Orçamento!$B$45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4" localSheetId="11">CHOOSE(MATCH(INDEX([1]Orçamento!$B$45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4" localSheetId="10">CHOOSE(MATCH(INDEX([1]Orçamento!$B$45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4">CHOOSE(MATCH(INDEX([1]Orçamento!$B$45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5" localSheetId="5">CHOOSE(MATCH(INDEX([1]Orçamento!$B$54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5" localSheetId="9">CHOOSE(MATCH(INDEX([1]Orçamento!$B$54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5" localSheetId="13">CHOOSE(MATCH(INDEX([1]Orçamento!$B$54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5" localSheetId="3">CHOOSE(MATCH(INDEX([1]Orçamento!$B$54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5" localSheetId="2">CHOOSE(MATCH(INDEX([1]Orçamento!$B$54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5" localSheetId="8">CHOOSE(MATCH(INDEX([1]Orçamento!$B$54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5" localSheetId="7">CHOOSE(MATCH(INDEX([1]Orçamento!$B$54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5" localSheetId="6">CHOOSE(MATCH(INDEX([1]Orçamento!$B$54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5" localSheetId="4">CHOOSE(MATCH(INDEX([1]Orçamento!$B$54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5" localSheetId="12">CHOOSE(MATCH(INDEX([1]Orçamento!$B$54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5" localSheetId="11">CHOOSE(MATCH(INDEX([1]Orçamento!$B$54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5" localSheetId="10">CHOOSE(MATCH(INDEX([1]Orçamento!$B$54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5">CHOOSE(MATCH(INDEX([1]Orçamento!$B$54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6" localSheetId="5">CHOOSE(MATCH(INDEX([1]Orçamento!$B$61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6" localSheetId="9">CHOOSE(MATCH(INDEX([1]Orçamento!$B$61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6" localSheetId="13">CHOOSE(MATCH(INDEX([1]Orçamento!$B$61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6" localSheetId="3">CHOOSE(MATCH(INDEX([1]Orçamento!$B$61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6" localSheetId="2">CHOOSE(MATCH(INDEX([1]Orçamento!$B$61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6" localSheetId="8">CHOOSE(MATCH(INDEX([1]Orçamento!$B$61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6" localSheetId="7">CHOOSE(MATCH(INDEX([1]Orçamento!$B$61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6" localSheetId="6">CHOOSE(MATCH(INDEX([1]Orçamento!$B$61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6" localSheetId="4">CHOOSE(MATCH(INDEX([1]Orçamento!$B$61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6" localSheetId="12">CHOOSE(MATCH(INDEX([1]Orçamento!$B$61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6" localSheetId="11">CHOOSE(MATCH(INDEX([1]Orçamento!$B$61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6" localSheetId="10">CHOOSE(MATCH(INDEX([1]Orçamento!$B$61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6">CHOOSE(MATCH(INDEX([1]Orçamento!$B$61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7" localSheetId="5">CHOOSE(MATCH(INDEX([1]Orçamento!$B$68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7" localSheetId="9">CHOOSE(MATCH(INDEX([1]Orçamento!$B$68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7" localSheetId="13">CHOOSE(MATCH(INDEX([1]Orçamento!$B$68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7" localSheetId="3">CHOOSE(MATCH(INDEX([1]Orçamento!$B$68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7" localSheetId="2">CHOOSE(MATCH(INDEX([1]Orçamento!$B$68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7" localSheetId="8">CHOOSE(MATCH(INDEX([1]Orçamento!$B$68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7" localSheetId="7">CHOOSE(MATCH(INDEX([1]Orçamento!$B$68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7" localSheetId="6">CHOOSE(MATCH(INDEX([1]Orçamento!$B$68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7" localSheetId="4">CHOOSE(MATCH(INDEX([1]Orçamento!$B$68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7" localSheetId="12">CHOOSE(MATCH(INDEX([1]Orçamento!$B$68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7" localSheetId="11">CHOOSE(MATCH(INDEX([1]Orçamento!$B$68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7" localSheetId="10">CHOOSE(MATCH(INDEX([1]Orçamento!$B$68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7">CHOOSE(MATCH(INDEX([1]Orçamento!$B$68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8" localSheetId="5">CHOOSE(MATCH(INDEX([1]Orçamento!$B$75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8" localSheetId="9">CHOOSE(MATCH(INDEX([1]Orçamento!$B$75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8" localSheetId="13">CHOOSE(MATCH(INDEX([1]Orçamento!$B$75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8" localSheetId="3">CHOOSE(MATCH(INDEX([1]Orçamento!$B$75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8" localSheetId="2">CHOOSE(MATCH(INDEX([1]Orçamento!$B$75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8" localSheetId="8">CHOOSE(MATCH(INDEX([1]Orçamento!$B$75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8" localSheetId="7">CHOOSE(MATCH(INDEX([1]Orçamento!$B$75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8" localSheetId="6">CHOOSE(MATCH(INDEX([1]Orçamento!$B$75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8" localSheetId="4">CHOOSE(MATCH(INDEX([1]Orçamento!$B$75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8" localSheetId="12">CHOOSE(MATCH(INDEX([1]Orçamento!$B$75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8" localSheetId="11">CHOOSE(MATCH(INDEX([1]Orçamento!$B$75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8" localSheetId="10">CHOOSE(MATCH(INDEX([1]Orçamento!$B$75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8">CHOOSE(MATCH(INDEX([1]Orçamento!$B$75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9" localSheetId="5">CHOOSE(MATCH(INDEX([1]Orçamento!$B$82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9" localSheetId="9">CHOOSE(MATCH(INDEX([1]Orçamento!$B$82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9" localSheetId="13">CHOOSE(MATCH(INDEX([1]Orçamento!$B$82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9" localSheetId="3">CHOOSE(MATCH(INDEX([1]Orçamento!$B$82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9" localSheetId="2">CHOOSE(MATCH(INDEX([1]Orçamento!$B$82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9" localSheetId="8">CHOOSE(MATCH(INDEX([1]Orçamento!$B$82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9" localSheetId="7">CHOOSE(MATCH(INDEX([1]Orçamento!$B$82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9" localSheetId="6">CHOOSE(MATCH(INDEX([1]Orçamento!$B$82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9" localSheetId="4">CHOOSE(MATCH(INDEX([1]Orçamento!$B$82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9" localSheetId="12">CHOOSE(MATCH(INDEX([1]Orçamento!$B$82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9" localSheetId="11">CHOOSE(MATCH(INDEX([1]Orçamento!$B$82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9" localSheetId="10">CHOOSE(MATCH(INDEX([1]Orçamento!$B$82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9">CHOOSE(MATCH(INDEX([1]Orçamento!$B$82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10" localSheetId="5">CHOOSE(MATCH(INDEX([1]Orçamento!$B$89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10" localSheetId="9">CHOOSE(MATCH(INDEX([1]Orçamento!$B$89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10" localSheetId="13">CHOOSE(MATCH(INDEX([1]Orçamento!$B$89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10" localSheetId="3">CHOOSE(MATCH(INDEX([1]Orçamento!$B$89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10" localSheetId="2">CHOOSE(MATCH(INDEX([1]Orçamento!$B$89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10" localSheetId="8">CHOOSE(MATCH(INDEX([1]Orçamento!$B$89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10" localSheetId="7">CHOOSE(MATCH(INDEX([1]Orçamento!$B$89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10" localSheetId="6">CHOOSE(MATCH(INDEX([1]Orçamento!$B$89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10" localSheetId="4">CHOOSE(MATCH(INDEX([1]Orçamento!$B$89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10" localSheetId="12">CHOOSE(MATCH(INDEX([1]Orçamento!$B$89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10" localSheetId="11">CHOOSE(MATCH(INDEX([1]Orçamento!$B$89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10" localSheetId="10">CHOOSE(MATCH(INDEX([1]Orçamento!$B$89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10">CHOOSE(MATCH(INDEX([1]Orçamento!$B$89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11" localSheetId="5">CHOOSE(MATCH(INDEX([1]Orçamento!$B$96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11" localSheetId="9">CHOOSE(MATCH(INDEX([1]Orçamento!$B$96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11" localSheetId="13">CHOOSE(MATCH(INDEX([1]Orçamento!$B$96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11" localSheetId="3">CHOOSE(MATCH(INDEX([1]Orçamento!$B$96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11" localSheetId="2">CHOOSE(MATCH(INDEX([1]Orçamento!$B$96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11" localSheetId="8">CHOOSE(MATCH(INDEX([1]Orçamento!$B$96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11" localSheetId="7">CHOOSE(MATCH(INDEX([1]Orçamento!$B$96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11" localSheetId="6">CHOOSE(MATCH(INDEX([1]Orçamento!$B$96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11" localSheetId="4">CHOOSE(MATCH(INDEX([1]Orçamento!$B$96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11" localSheetId="12">CHOOSE(MATCH(INDEX([1]Orçamento!$B$96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11" localSheetId="11">CHOOSE(MATCH(INDEX([1]Orçamento!$B$96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11" localSheetId="10">CHOOSE(MATCH(INDEX([1]Orçamento!$B$96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11">CHOOSE(MATCH(INDEX([1]Orçamento!$B$96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12" localSheetId="5">CHOOSE(MATCH(INDEX([1]Orçamento!$B$103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12" localSheetId="9">CHOOSE(MATCH(INDEX([1]Orçamento!$B$103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12" localSheetId="13">CHOOSE(MATCH(INDEX([1]Orçamento!$B$103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12" localSheetId="3">CHOOSE(MATCH(INDEX([1]Orçamento!$B$103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12" localSheetId="2">CHOOSE(MATCH(INDEX([1]Orçamento!$B$103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12" localSheetId="8">CHOOSE(MATCH(INDEX([1]Orçamento!$B$103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12" localSheetId="7">CHOOSE(MATCH(INDEX([1]Orçamento!$B$103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12" localSheetId="6">CHOOSE(MATCH(INDEX([1]Orçamento!$B$103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12" localSheetId="4">CHOOSE(MATCH(INDEX([1]Orçamento!$B$103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12" localSheetId="12">CHOOSE(MATCH(INDEX([1]Orçamento!$B$103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12" localSheetId="11">CHOOSE(MATCH(INDEX([1]Orçamento!$B$103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12" localSheetId="10">CHOOSE(MATCH(INDEX([1]Orçamento!$B$103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12">CHOOSE(MATCH(INDEX([1]Orçamento!$B$103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13" localSheetId="5">CHOOSE(MATCH(INDEX([1]Orçamento!$B$110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13" localSheetId="9">CHOOSE(MATCH(INDEX([1]Orçamento!$B$110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13" localSheetId="13">CHOOSE(MATCH(INDEX([1]Orçamento!$B$110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13" localSheetId="3">CHOOSE(MATCH(INDEX([1]Orçamento!$B$110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13" localSheetId="2">CHOOSE(MATCH(INDEX([1]Orçamento!$B$110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13" localSheetId="8">CHOOSE(MATCH(INDEX([1]Orçamento!$B$110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13" localSheetId="7">CHOOSE(MATCH(INDEX([1]Orçamento!$B$110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13" localSheetId="6">CHOOSE(MATCH(INDEX([1]Orçamento!$B$110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13" localSheetId="4">CHOOSE(MATCH(INDEX([1]Orçamento!$B$110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13" localSheetId="12">CHOOSE(MATCH(INDEX([1]Orçamento!$B$110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13" localSheetId="11">CHOOSE(MATCH(INDEX([1]Orçamento!$B$110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13" localSheetId="10">CHOOSE(MATCH(INDEX([1]Orçamento!$B$110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13">CHOOSE(MATCH(INDEX([1]Orçamento!$B$110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14" localSheetId="5">CHOOSE(MATCH(INDEX([1]Orçamento!$B$117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14" localSheetId="9">CHOOSE(MATCH(INDEX([1]Orçamento!$B$117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14" localSheetId="13">CHOOSE(MATCH(INDEX([1]Orçamento!$B$117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14" localSheetId="3">CHOOSE(MATCH(INDEX([1]Orçamento!$B$117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14" localSheetId="2">CHOOSE(MATCH(INDEX([1]Orçamento!$B$117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14" localSheetId="8">CHOOSE(MATCH(INDEX([1]Orçamento!$B$117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14" localSheetId="7">CHOOSE(MATCH(INDEX([1]Orçamento!$B$117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14" localSheetId="6">CHOOSE(MATCH(INDEX([1]Orçamento!$B$117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14" localSheetId="4">CHOOSE(MATCH(INDEX([1]Orçamento!$B$117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14" localSheetId="12">CHOOSE(MATCH(INDEX([1]Orçamento!$B$117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14" localSheetId="11">CHOOSE(MATCH(INDEX([1]Orçamento!$B$117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14" localSheetId="10">CHOOSE(MATCH(INDEX([1]Orçamento!$B$117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14">CHOOSE(MATCH(INDEX([1]Orçamento!$B$117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15" localSheetId="5">CHOOSE(MATCH(INDEX([1]Orçamento!$B$124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15" localSheetId="9">CHOOSE(MATCH(INDEX([1]Orçamento!$B$124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15" localSheetId="13">CHOOSE(MATCH(INDEX([1]Orçamento!$B$124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15" localSheetId="3">CHOOSE(MATCH(INDEX([1]Orçamento!$B$124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15" localSheetId="2">CHOOSE(MATCH(INDEX([1]Orçamento!$B$124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15" localSheetId="8">CHOOSE(MATCH(INDEX([1]Orçamento!$B$124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15" localSheetId="7">CHOOSE(MATCH(INDEX([1]Orçamento!$B$124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15" localSheetId="6">CHOOSE(MATCH(INDEX([1]Orçamento!$B$124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15" localSheetId="4">CHOOSE(MATCH(INDEX([1]Orçamento!$B$124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15" localSheetId="12">CHOOSE(MATCH(INDEX([1]Orçamento!$B$124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15" localSheetId="11">CHOOSE(MATCH(INDEX([1]Orçamento!$B$124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15" localSheetId="10">CHOOSE(MATCH(INDEX([1]Orçamento!$B$124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15">CHOOSE(MATCH(INDEX([1]Orçamento!$B$124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NomeOrçamento">[1]Configuração!$B$1</definedName>
    <definedName name="período">'[1]Dados do Gráfico'!$C$4</definedName>
    <definedName name="renda" localSheetId="5">[1]!tblOpçõesLinhaRenda[renda]</definedName>
    <definedName name="renda" localSheetId="9">[1]!tblOpçõesLinhaRenda[renda]</definedName>
    <definedName name="renda" localSheetId="13">[1]!tblOpçõesLinhaRenda[renda]</definedName>
    <definedName name="renda" localSheetId="3">[1]!tblOpçõesLinhaRenda[renda]</definedName>
    <definedName name="renda" localSheetId="2">[1]!tblOpçõesLinhaRenda[renda]</definedName>
    <definedName name="renda" localSheetId="8">[1]!tblOpçõesLinhaRenda[renda]</definedName>
    <definedName name="renda" localSheetId="7">[1]!tblOpçõesLinhaRenda[renda]</definedName>
    <definedName name="renda" localSheetId="6">[1]!tblOpçõesLinhaRenda[renda]</definedName>
    <definedName name="renda" localSheetId="4">[1]!tblOpçõesLinhaRenda[renda]</definedName>
    <definedName name="renda" localSheetId="12">[1]!tblOpçõesLinhaRenda[renda]</definedName>
    <definedName name="renda" localSheetId="11">[1]!tblOpçõesLinhaRenda[renda]</definedName>
    <definedName name="renda" localSheetId="10">[1]!tblOpçõesLinhaRenda[renda]</definedName>
    <definedName name="renda">[1]!tblOpçõesLinhaRenda[renda]</definedName>
    <definedName name="SaldoInicial">[1]Orçamento!$C$5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8" l="1"/>
  <c r="M51" i="8"/>
  <c r="L51" i="8"/>
  <c r="K51" i="8"/>
  <c r="J51" i="8"/>
  <c r="I51" i="8"/>
  <c r="H51" i="8"/>
  <c r="G51" i="8"/>
  <c r="F51" i="8"/>
  <c r="E51" i="8"/>
  <c r="D51" i="8"/>
  <c r="C51" i="8"/>
  <c r="B51" i="8"/>
  <c r="M56" i="8"/>
  <c r="M57" i="8"/>
  <c r="L56" i="8"/>
  <c r="L57" i="8"/>
  <c r="K56" i="8"/>
  <c r="K57" i="8"/>
  <c r="J56" i="8"/>
  <c r="J57" i="8"/>
  <c r="I56" i="8"/>
  <c r="I57" i="8"/>
  <c r="H56" i="8"/>
  <c r="H57" i="8"/>
  <c r="E56" i="8"/>
  <c r="E57" i="8"/>
  <c r="D57" i="8"/>
  <c r="D56" i="8"/>
  <c r="C56" i="8"/>
  <c r="C57" i="8"/>
  <c r="G56" i="8"/>
  <c r="G57" i="8"/>
  <c r="F56" i="8"/>
  <c r="F57" i="8"/>
  <c r="M10" i="8" l="1"/>
  <c r="M11" i="8"/>
  <c r="M12" i="8"/>
  <c r="L10" i="8"/>
  <c r="L11" i="8"/>
  <c r="L12" i="8"/>
  <c r="K10" i="8"/>
  <c r="K11" i="8"/>
  <c r="K12" i="8"/>
  <c r="J10" i="8"/>
  <c r="J11" i="8"/>
  <c r="J12" i="8"/>
  <c r="I10" i="8"/>
  <c r="I11" i="8"/>
  <c r="I12" i="8"/>
  <c r="H10" i="8"/>
  <c r="H11" i="8"/>
  <c r="H12" i="8"/>
  <c r="G10" i="8"/>
  <c r="G11" i="8"/>
  <c r="G12" i="8"/>
  <c r="F10" i="8"/>
  <c r="F11" i="8"/>
  <c r="F12" i="8"/>
  <c r="E11" i="8"/>
  <c r="E12" i="8"/>
  <c r="D11" i="8"/>
  <c r="D12" i="8"/>
  <c r="E10" i="8"/>
  <c r="D10" i="8"/>
  <c r="H36" i="8"/>
  <c r="H37" i="8"/>
  <c r="H38" i="8"/>
  <c r="H39" i="8"/>
  <c r="H40" i="8"/>
  <c r="I36" i="8"/>
  <c r="I37" i="8"/>
  <c r="I38" i="8"/>
  <c r="I39" i="8"/>
  <c r="I40" i="8"/>
  <c r="J36" i="8"/>
  <c r="J37" i="8"/>
  <c r="J38" i="8"/>
  <c r="J39" i="8"/>
  <c r="J40" i="8"/>
  <c r="K36" i="8"/>
  <c r="K37" i="8"/>
  <c r="K38" i="8"/>
  <c r="K39" i="8"/>
  <c r="K40" i="8"/>
  <c r="L36" i="8"/>
  <c r="L37" i="8"/>
  <c r="L38" i="8"/>
  <c r="L39" i="8"/>
  <c r="L40" i="8"/>
  <c r="L45" i="8"/>
  <c r="L46" i="8"/>
  <c r="K45" i="8"/>
  <c r="K46" i="8"/>
  <c r="J45" i="8"/>
  <c r="J46" i="8"/>
  <c r="I45" i="8"/>
  <c r="I46" i="8"/>
  <c r="H45" i="8"/>
  <c r="H46" i="8"/>
  <c r="G45" i="8"/>
  <c r="G46" i="8"/>
  <c r="G36" i="8"/>
  <c r="G37" i="8"/>
  <c r="G38" i="8"/>
  <c r="G39" i="8"/>
  <c r="G40" i="8"/>
  <c r="F45" i="8"/>
  <c r="F46" i="8"/>
  <c r="F36" i="8"/>
  <c r="F37" i="8"/>
  <c r="F38" i="8"/>
  <c r="F39" i="8"/>
  <c r="F40" i="8"/>
  <c r="M36" i="8"/>
  <c r="M37" i="8"/>
  <c r="M38" i="8"/>
  <c r="M39" i="8"/>
  <c r="M40" i="8"/>
  <c r="M45" i="8"/>
  <c r="M46" i="8"/>
  <c r="E45" i="8"/>
  <c r="E46" i="8"/>
  <c r="E36" i="8"/>
  <c r="E37" i="8"/>
  <c r="E38" i="8"/>
  <c r="E39" i="8"/>
  <c r="E40" i="8"/>
  <c r="C36" i="8"/>
  <c r="C37" i="8"/>
  <c r="C38" i="8"/>
  <c r="C39" i="8"/>
  <c r="C40" i="8"/>
  <c r="D36" i="8"/>
  <c r="D37" i="8"/>
  <c r="D38" i="8"/>
  <c r="D39" i="8"/>
  <c r="D40" i="8"/>
  <c r="D45" i="8"/>
  <c r="D46" i="8"/>
  <c r="C45" i="8"/>
  <c r="C46" i="8"/>
  <c r="M17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K17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H17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F17" i="8"/>
  <c r="F4" i="8" s="1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17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13" i="8"/>
  <c r="C11" i="8"/>
  <c r="C12" i="8"/>
  <c r="C10" i="8"/>
  <c r="C33" i="44"/>
  <c r="I10" i="44" s="1"/>
  <c r="C28" i="44"/>
  <c r="H27" i="44"/>
  <c r="H23" i="44"/>
  <c r="H18" i="44"/>
  <c r="D9" i="44"/>
  <c r="I9" i="44" s="1"/>
  <c r="C33" i="43"/>
  <c r="C28" i="43"/>
  <c r="H27" i="43"/>
  <c r="H23" i="43"/>
  <c r="H18" i="43"/>
  <c r="D9" i="43"/>
  <c r="C33" i="42"/>
  <c r="C28" i="42"/>
  <c r="H27" i="42"/>
  <c r="I10" i="42" s="1"/>
  <c r="H23" i="42"/>
  <c r="H18" i="42"/>
  <c r="D9" i="42"/>
  <c r="I9" i="42" s="1"/>
  <c r="C33" i="41"/>
  <c r="C28" i="41"/>
  <c r="H27" i="41"/>
  <c r="I10" i="41" s="1"/>
  <c r="H23" i="41"/>
  <c r="H18" i="41"/>
  <c r="D9" i="41"/>
  <c r="C33" i="40"/>
  <c r="C28" i="40"/>
  <c r="H27" i="40"/>
  <c r="H23" i="40"/>
  <c r="H18" i="40"/>
  <c r="D9" i="40"/>
  <c r="I9" i="40" s="1"/>
  <c r="C33" i="39"/>
  <c r="C28" i="39"/>
  <c r="H27" i="39"/>
  <c r="H23" i="39"/>
  <c r="H18" i="39"/>
  <c r="D9" i="39"/>
  <c r="I9" i="39" s="1"/>
  <c r="C33" i="38"/>
  <c r="C28" i="38"/>
  <c r="H27" i="38"/>
  <c r="H23" i="38"/>
  <c r="H18" i="38"/>
  <c r="I9" i="38"/>
  <c r="D9" i="38"/>
  <c r="C33" i="37"/>
  <c r="C28" i="37"/>
  <c r="H27" i="37"/>
  <c r="H23" i="37"/>
  <c r="H18" i="37"/>
  <c r="D9" i="37"/>
  <c r="I9" i="37" s="1"/>
  <c r="C33" i="36"/>
  <c r="C28" i="36"/>
  <c r="H27" i="36"/>
  <c r="I10" i="36" s="1"/>
  <c r="H23" i="36"/>
  <c r="H18" i="36"/>
  <c r="D9" i="36"/>
  <c r="C33" i="35"/>
  <c r="C28" i="35"/>
  <c r="H27" i="35"/>
  <c r="H23" i="35"/>
  <c r="H18" i="35"/>
  <c r="D9" i="35"/>
  <c r="I9" i="35" s="1"/>
  <c r="C33" i="34"/>
  <c r="C28" i="34"/>
  <c r="H27" i="34"/>
  <c r="H23" i="34"/>
  <c r="H18" i="34"/>
  <c r="D9" i="34"/>
  <c r="I6" i="34" s="1"/>
  <c r="J7" i="34" s="1"/>
  <c r="B38" i="8"/>
  <c r="B39" i="8"/>
  <c r="B40" i="8"/>
  <c r="B37" i="8"/>
  <c r="B36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17" i="8"/>
  <c r="H18" i="11"/>
  <c r="C33" i="11"/>
  <c r="C28" i="11"/>
  <c r="I10" i="37" l="1"/>
  <c r="I6" i="36"/>
  <c r="J7" i="36" s="1"/>
  <c r="I10" i="38"/>
  <c r="I10" i="39"/>
  <c r="I6" i="41"/>
  <c r="J7" i="41" s="1"/>
  <c r="I6" i="44"/>
  <c r="J7" i="44" s="1"/>
  <c r="I10" i="35"/>
  <c r="I10" i="40"/>
  <c r="I10" i="43"/>
  <c r="I10" i="34"/>
  <c r="I6" i="42"/>
  <c r="J7" i="42" s="1"/>
  <c r="I6" i="43"/>
  <c r="J7" i="43" s="1"/>
  <c r="N29" i="8"/>
  <c r="O29" i="8" s="1"/>
  <c r="N28" i="8"/>
  <c r="N31" i="8"/>
  <c r="N27" i="8"/>
  <c r="N30" i="8"/>
  <c r="O30" i="8" s="1"/>
  <c r="N26" i="8"/>
  <c r="I9" i="41"/>
  <c r="I9" i="43"/>
  <c r="N22" i="8"/>
  <c r="O22" i="8" s="1"/>
  <c r="I6" i="37"/>
  <c r="J7" i="37" s="1"/>
  <c r="I6" i="39"/>
  <c r="J7" i="39" s="1"/>
  <c r="I6" i="38"/>
  <c r="J7" i="38" s="1"/>
  <c r="I6" i="40"/>
  <c r="J7" i="40" s="1"/>
  <c r="I6" i="35"/>
  <c r="J7" i="35" s="1"/>
  <c r="I9" i="36"/>
  <c r="I9" i="34"/>
  <c r="N23" i="8"/>
  <c r="O23" i="8" s="1"/>
  <c r="N25" i="8"/>
  <c r="O25" i="8" s="1"/>
  <c r="N24" i="8"/>
  <c r="O24" i="8" s="1"/>
  <c r="B57" i="8" l="1"/>
  <c r="N19" i="8"/>
  <c r="B10" i="8"/>
  <c r="N21" i="8" l="1"/>
  <c r="N20" i="8"/>
  <c r="C3" i="8"/>
  <c r="D9" i="11" l="1"/>
  <c r="B12" i="8" l="1"/>
  <c r="N12" i="8" l="1"/>
  <c r="O12" i="8" s="1"/>
  <c r="M52" i="8" l="1"/>
  <c r="L52" i="8"/>
  <c r="K52" i="8"/>
  <c r="J52" i="8"/>
  <c r="I52" i="8"/>
  <c r="G52" i="8"/>
  <c r="E52" i="8"/>
  <c r="D52" i="8"/>
  <c r="C52" i="8"/>
  <c r="B56" i="8"/>
  <c r="B52" i="8"/>
  <c r="B46" i="8"/>
  <c r="B18" i="8"/>
  <c r="N18" i="8" s="1"/>
  <c r="O21" i="8"/>
  <c r="B11" i="8"/>
  <c r="B13" i="8" s="1"/>
  <c r="H27" i="11"/>
  <c r="I6" i="11" s="1"/>
  <c r="H23" i="11"/>
  <c r="A58" i="8"/>
  <c r="A52" i="8"/>
  <c r="A47" i="8"/>
  <c r="A41" i="8"/>
  <c r="A32" i="8"/>
  <c r="J7" i="11" l="1"/>
  <c r="B3" i="8"/>
  <c r="C3" i="9" s="1"/>
  <c r="E47" i="8"/>
  <c r="H52" i="8"/>
  <c r="D4" i="8"/>
  <c r="C4" i="8"/>
  <c r="F52" i="8"/>
  <c r="B4" i="8"/>
  <c r="D3" i="9" s="1"/>
  <c r="J58" i="8"/>
  <c r="E4" i="8"/>
  <c r="D6" i="9" s="1"/>
  <c r="G4" i="8"/>
  <c r="D8" i="9" s="1"/>
  <c r="I4" i="8"/>
  <c r="K4" i="8"/>
  <c r="M41" i="8"/>
  <c r="H4" i="8"/>
  <c r="D9" i="9" s="1"/>
  <c r="L41" i="8"/>
  <c r="N56" i="8"/>
  <c r="O56" i="8" s="1"/>
  <c r="I58" i="8"/>
  <c r="G47" i="8"/>
  <c r="D58" i="8"/>
  <c r="B47" i="8"/>
  <c r="G3" i="8"/>
  <c r="C8" i="9" s="1"/>
  <c r="B58" i="8"/>
  <c r="F13" i="8"/>
  <c r="I3" i="8"/>
  <c r="C10" i="9" s="1"/>
  <c r="J3" i="8"/>
  <c r="C11" i="9" s="1"/>
  <c r="C47" i="8"/>
  <c r="I47" i="8"/>
  <c r="K47" i="8"/>
  <c r="F58" i="8"/>
  <c r="H58" i="8"/>
  <c r="L58" i="8"/>
  <c r="I13" i="8"/>
  <c r="K13" i="8"/>
  <c r="C32" i="8"/>
  <c r="O31" i="8"/>
  <c r="K32" i="8"/>
  <c r="D41" i="8"/>
  <c r="N36" i="8"/>
  <c r="O36" i="8" s="1"/>
  <c r="N37" i="8"/>
  <c r="O37" i="8" s="1"/>
  <c r="N38" i="8"/>
  <c r="H41" i="8"/>
  <c r="C58" i="8"/>
  <c r="E58" i="8"/>
  <c r="N39" i="8"/>
  <c r="O39" i="8" s="1"/>
  <c r="E13" i="8"/>
  <c r="C4" i="9"/>
  <c r="J13" i="8"/>
  <c r="B32" i="8"/>
  <c r="F3" i="8"/>
  <c r="C7" i="9" s="1"/>
  <c r="D13" i="8"/>
  <c r="D32" i="8"/>
  <c r="N10" i="8"/>
  <c r="O10" i="8" s="1"/>
  <c r="H13" i="8"/>
  <c r="L13" i="8"/>
  <c r="D3" i="8"/>
  <c r="C5" i="9" s="1"/>
  <c r="B41" i="8"/>
  <c r="N57" i="8"/>
  <c r="O57" i="8" s="1"/>
  <c r="G13" i="8"/>
  <c r="M3" i="8"/>
  <c r="C14" i="9" s="1"/>
  <c r="K3" i="8"/>
  <c r="C12" i="9" s="1"/>
  <c r="I10" i="11"/>
  <c r="I9" i="11" s="1"/>
  <c r="L3" i="8"/>
  <c r="C13" i="9" s="1"/>
  <c r="D47" i="8"/>
  <c r="F47" i="8"/>
  <c r="H47" i="8"/>
  <c r="J47" i="8"/>
  <c r="L47" i="8"/>
  <c r="G58" i="8"/>
  <c r="K58" i="8"/>
  <c r="M58" i="8"/>
  <c r="F32" i="8"/>
  <c r="J32" i="8"/>
  <c r="E41" i="8"/>
  <c r="E32" i="8"/>
  <c r="I32" i="8"/>
  <c r="M47" i="8"/>
  <c r="H32" i="8"/>
  <c r="N40" i="8"/>
  <c r="C41" i="8"/>
  <c r="L32" i="8"/>
  <c r="G32" i="8"/>
  <c r="H3" i="8"/>
  <c r="C9" i="9" s="1"/>
  <c r="E3" i="8"/>
  <c r="M32" i="8"/>
  <c r="M13" i="8"/>
  <c r="N11" i="8"/>
  <c r="N46" i="8"/>
  <c r="O46" i="8" s="1"/>
  <c r="N17" i="8"/>
  <c r="N51" i="8"/>
  <c r="N45" i="8"/>
  <c r="O27" i="8" l="1"/>
  <c r="O19" i="8"/>
  <c r="O26" i="8"/>
  <c r="O18" i="8"/>
  <c r="O28" i="8"/>
  <c r="O20" i="8"/>
  <c r="M4" i="8"/>
  <c r="M5" i="8" s="1"/>
  <c r="E14" i="9" s="1"/>
  <c r="L4" i="8"/>
  <c r="L5" i="8" s="1"/>
  <c r="E13" i="9" s="1"/>
  <c r="K41" i="8"/>
  <c r="J4" i="8"/>
  <c r="D11" i="9" s="1"/>
  <c r="G41" i="8"/>
  <c r="D7" i="9"/>
  <c r="O38" i="8"/>
  <c r="F41" i="8"/>
  <c r="I41" i="8"/>
  <c r="J41" i="8"/>
  <c r="O40" i="8"/>
  <c r="N58" i="8"/>
  <c r="O58" i="8" s="1"/>
  <c r="B6" i="8"/>
  <c r="C6" i="8" s="1"/>
  <c r="D6" i="8" s="1"/>
  <c r="E6" i="8" s="1"/>
  <c r="G5" i="8"/>
  <c r="E8" i="9" s="1"/>
  <c r="B5" i="8"/>
  <c r="E3" i="9" s="1"/>
  <c r="D5" i="8"/>
  <c r="E5" i="9" s="1"/>
  <c r="D5" i="9"/>
  <c r="C5" i="8"/>
  <c r="E4" i="9" s="1"/>
  <c r="D4" i="9"/>
  <c r="I5" i="8"/>
  <c r="E10" i="9" s="1"/>
  <c r="D10" i="9"/>
  <c r="K5" i="8"/>
  <c r="E12" i="9" s="1"/>
  <c r="D12" i="9"/>
  <c r="E5" i="8"/>
  <c r="E6" i="9" s="1"/>
  <c r="H5" i="8"/>
  <c r="E9" i="9" s="1"/>
  <c r="N13" i="8"/>
  <c r="O13" i="8" s="1"/>
  <c r="O11" i="8"/>
  <c r="N3" i="8"/>
  <c r="O3" i="8" s="1"/>
  <c r="O17" i="8"/>
  <c r="N32" i="8"/>
  <c r="O32" i="8" s="1"/>
  <c r="O51" i="8"/>
  <c r="N52" i="8"/>
  <c r="O52" i="8" s="1"/>
  <c r="O45" i="8"/>
  <c r="N47" i="8"/>
  <c r="O47" i="8" s="1"/>
  <c r="D14" i="9" l="1"/>
  <c r="F6" i="8"/>
  <c r="G6" i="8" s="1"/>
  <c r="H6" i="8" s="1"/>
  <c r="I6" i="8" s="1"/>
  <c r="J6" i="8" s="1"/>
  <c r="K6" i="8" s="1"/>
  <c r="L6" i="8" s="1"/>
  <c r="M6" i="8" s="1"/>
  <c r="C6" i="9"/>
  <c r="D13" i="9"/>
  <c r="N41" i="8"/>
  <c r="O41" i="8" s="1"/>
  <c r="J5" i="8"/>
  <c r="E11" i="9" s="1"/>
  <c r="N4" i="8"/>
  <c r="O4" i="8" s="1"/>
  <c r="F5" i="8"/>
  <c r="E7" i="9" s="1"/>
  <c r="N5" i="8" l="1"/>
  <c r="O5" i="8" s="1"/>
</calcChain>
</file>

<file path=xl/comments1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10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11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12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2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3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4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5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6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7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8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9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sharedStrings.xml><?xml version="1.0" encoding="utf-8"?>
<sst xmlns="http://schemas.openxmlformats.org/spreadsheetml/2006/main" count="729" uniqueCount="87">
  <si>
    <t>Subtotais</t>
  </si>
  <si>
    <t>Custo</t>
  </si>
  <si>
    <t>Check</t>
  </si>
  <si>
    <t>Custo Total</t>
  </si>
  <si>
    <t>Porcentagem</t>
  </si>
  <si>
    <t>Rendimentos Totais</t>
  </si>
  <si>
    <t>SALDO MENSAL</t>
  </si>
  <si>
    <t xml:space="preserve">RENDIMENTO MENSAL </t>
  </si>
  <si>
    <t>média</t>
  </si>
  <si>
    <t>Saldo inicial</t>
  </si>
  <si>
    <t>Renda líquida</t>
  </si>
  <si>
    <t>TOTAL DO FLUXO DE CAIXA</t>
  </si>
  <si>
    <t>Renda</t>
  </si>
  <si>
    <t>RENDA TOTAL</t>
  </si>
  <si>
    <t>DEZEMBRO</t>
  </si>
  <si>
    <t>Despesa Total</t>
  </si>
  <si>
    <t>Despesas Totais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</si>
  <si>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</si>
  <si>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</si>
  <si>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</si>
  <si>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</si>
  <si>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</si>
  <si>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</si>
  <si>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</si>
  <si>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</si>
  <si>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</si>
  <si>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</si>
  <si>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</si>
  <si>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</si>
  <si>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Renda Total</t>
  </si>
  <si>
    <t>Renda Líquida</t>
  </si>
  <si>
    <t>Vencimento</t>
  </si>
  <si>
    <t>JANEIRO</t>
  </si>
  <si>
    <t>FEVEREIRO</t>
  </si>
  <si>
    <t>MARÇO</t>
  </si>
  <si>
    <t>MAIO</t>
  </si>
  <si>
    <t>JUNHO</t>
  </si>
  <si>
    <t>AGOSTO</t>
  </si>
  <si>
    <t>JULHO</t>
  </si>
  <si>
    <t>SETEMBRO</t>
  </si>
  <si>
    <t>OUTUBRO</t>
  </si>
  <si>
    <t>ABRIL</t>
  </si>
  <si>
    <t xml:space="preserve"> </t>
  </si>
  <si>
    <t>Novemebro</t>
  </si>
  <si>
    <t>ANO</t>
  </si>
  <si>
    <t>despesa 1</t>
  </si>
  <si>
    <t>despesa 2</t>
  </si>
  <si>
    <t>despesa 3</t>
  </si>
  <si>
    <t>despesa 4</t>
  </si>
  <si>
    <t>despesa 5</t>
  </si>
  <si>
    <t>despesa 6</t>
  </si>
  <si>
    <t>despesa 7</t>
  </si>
  <si>
    <t>despesa 8</t>
  </si>
  <si>
    <t>despesa 9</t>
  </si>
  <si>
    <t>despesa 10</t>
  </si>
  <si>
    <t>despesa 11</t>
  </si>
  <si>
    <t>despesa 12</t>
  </si>
  <si>
    <t>despesa 13</t>
  </si>
  <si>
    <t>despesa 14</t>
  </si>
  <si>
    <t>despesa 15</t>
  </si>
  <si>
    <t>Salário 1</t>
  </si>
  <si>
    <t>Salário 2</t>
  </si>
  <si>
    <t>Salário 3</t>
  </si>
  <si>
    <t>DESPESA 1</t>
  </si>
  <si>
    <t>DESPESA 2</t>
  </si>
  <si>
    <t>DESPESA 3</t>
  </si>
  <si>
    <t>DESPESA 4</t>
  </si>
  <si>
    <t>DESPESA 5</t>
  </si>
  <si>
    <t>Despesa 1</t>
  </si>
  <si>
    <t>Despesa 2</t>
  </si>
  <si>
    <t>Despesa 3</t>
  </si>
  <si>
    <t>SALÁRIO 1</t>
  </si>
  <si>
    <t>SALÁRIO 2</t>
  </si>
  <si>
    <t>SALÁRIO 3</t>
  </si>
  <si>
    <t>Despesa 4</t>
  </si>
  <si>
    <t>Despesa 5</t>
  </si>
  <si>
    <t>Despesa 6</t>
  </si>
  <si>
    <t>Despesa 7</t>
  </si>
  <si>
    <t>Despesa 8</t>
  </si>
  <si>
    <t>Despesa 9</t>
  </si>
  <si>
    <t>Despesa 10</t>
  </si>
  <si>
    <t>Despesa 11</t>
  </si>
  <si>
    <t>Despesa 12</t>
  </si>
  <si>
    <t>Despesa 13</t>
  </si>
  <si>
    <t>Despesa 14</t>
  </si>
  <si>
    <t>Despesa 15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</si>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</sst>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0.0%"/>
    <numFmt numFmtId="166" formatCode="mmmm\ yyyy"/>
    <numFmt numFmtId="167" formatCode="&quot;R$&quot;\ #,##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b/>
      <i/>
      <sz val="10"/>
      <color indexed="63"/>
      <name val="Tahoma"/>
      <family val="2"/>
    </font>
    <font>
      <sz val="8"/>
      <color indexed="63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sz val="30"/>
      <color indexed="63"/>
      <name val="Tahoma"/>
      <family val="2"/>
    </font>
    <font>
      <b/>
      <sz val="9"/>
      <color indexed="81"/>
      <name val="Segoe UI"/>
      <family val="2"/>
    </font>
    <font>
      <sz val="8"/>
      <color rgb="FF000000"/>
      <name val="Tahoma"/>
      <family val="2"/>
    </font>
    <font>
      <b/>
      <sz val="9"/>
      <color theme="0"/>
      <name val="Calibri Light"/>
      <family val="2"/>
      <scheme val="major"/>
    </font>
    <font>
      <b/>
      <sz val="12"/>
      <color theme="5"/>
      <name val="Calibri Light"/>
      <family val="2"/>
      <scheme val="major"/>
    </font>
    <font>
      <sz val="9"/>
      <color theme="1"/>
      <name val="Calibri"/>
      <family val="2"/>
      <scheme val="minor"/>
    </font>
    <font>
      <sz val="10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32"/>
      <color theme="4" tint="-0.249977111117893"/>
      <name val="Calibri"/>
      <family val="2"/>
      <scheme val="minor"/>
    </font>
    <font>
      <b/>
      <sz val="15"/>
      <color theme="4" tint="-0.249977111117893"/>
      <name val="Calibri Light"/>
      <family val="2"/>
      <scheme val="major"/>
    </font>
    <font>
      <b/>
      <sz val="10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40"/>
      <name val="Candara"/>
      <family val="2"/>
    </font>
    <font>
      <b/>
      <sz val="12"/>
      <color theme="4" tint="-0.499984740745262"/>
      <name val="Calibri Light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24"/>
      <color theme="0"/>
      <name val="Adobe Gothic Std B"/>
      <family val="2"/>
      <charset val="128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0"/>
        <bgColor auto="1"/>
      </patternFill>
    </fill>
    <fill>
      <patternFill patternType="lightGrid">
        <fgColor theme="0"/>
        <bgColor theme="0"/>
      </patternFill>
    </fill>
    <fill>
      <patternFill patternType="lightGrid">
        <fgColor theme="4" tint="0.599963377788628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rgb="FFB1B3BF"/>
      </left>
      <right style="thin">
        <color rgb="FFB1B3BF"/>
      </right>
      <top style="thin">
        <color rgb="FFB1B3BF"/>
      </top>
      <bottom style="thin">
        <color rgb="FFB1B3BF"/>
      </bottom>
      <diagonal/>
    </border>
    <border>
      <left style="thin">
        <color rgb="FFB1B3BF"/>
      </left>
      <right/>
      <top style="thin">
        <color rgb="FFB1B3BF"/>
      </top>
      <bottom style="thin">
        <color rgb="FFB1B3BF"/>
      </bottom>
      <diagonal/>
    </border>
    <border>
      <left/>
      <right style="thin">
        <color rgb="FFB1B3BF"/>
      </right>
      <top style="thin">
        <color rgb="FFB1B3BF"/>
      </top>
      <bottom/>
      <diagonal/>
    </border>
    <border>
      <left/>
      <right style="thin">
        <color rgb="FFB1B3BF"/>
      </right>
      <top/>
      <bottom/>
      <diagonal/>
    </border>
    <border>
      <left style="thin">
        <color rgb="FFB1B3BF"/>
      </left>
      <right style="thin">
        <color rgb="FFB1B3BF"/>
      </right>
      <top/>
      <bottom style="thin">
        <color rgb="FFB1B3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5" fillId="6" borderId="11">
      <alignment horizontal="right" vertical="center" indent="1"/>
    </xf>
    <xf numFmtId="0" fontId="19" fillId="0" borderId="0">
      <alignment horizontal="right"/>
    </xf>
    <xf numFmtId="0" fontId="20" fillId="0" borderId="0">
      <alignment vertical="center"/>
    </xf>
    <xf numFmtId="0" fontId="28" fillId="0" borderId="0" applyNumberFormat="0" applyFill="0" applyBorder="0" applyAlignment="0" applyProtection="0"/>
  </cellStyleXfs>
  <cellXfs count="132">
    <xf numFmtId="0" fontId="0" fillId="0" borderId="0" xfId="0"/>
    <xf numFmtId="0" fontId="4" fillId="0" borderId="0" xfId="2" applyFont="1" applyAlignment="1">
      <alignment horizontal="left" vertical="center"/>
    </xf>
    <xf numFmtId="164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164" fontId="4" fillId="0" borderId="0" xfId="2" applyNumberFormat="1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164" fontId="8" fillId="0" borderId="0" xfId="2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4" fillId="0" borderId="5" xfId="2" applyFont="1" applyBorder="1" applyAlignment="1">
      <alignment horizontal="left" vertical="center"/>
    </xf>
    <xf numFmtId="164" fontId="4" fillId="0" borderId="7" xfId="2" applyNumberFormat="1" applyFont="1" applyBorder="1" applyAlignment="1">
      <alignment horizontal="righ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2" xfId="2" applyNumberFormat="1" applyFont="1" applyBorder="1" applyAlignment="1">
      <alignment horizontal="right" vertical="center"/>
    </xf>
    <xf numFmtId="164" fontId="5" fillId="3" borderId="0" xfId="2" applyNumberFormat="1" applyFont="1" applyFill="1" applyAlignment="1">
      <alignment horizontal="center" vertical="center"/>
    </xf>
    <xf numFmtId="164" fontId="5" fillId="3" borderId="0" xfId="2" applyNumberFormat="1" applyFont="1" applyFill="1" applyAlignment="1">
      <alignment horizontal="left" vertical="center" wrapText="1"/>
    </xf>
    <xf numFmtId="0" fontId="5" fillId="3" borderId="0" xfId="2" applyFont="1" applyFill="1" applyAlignment="1">
      <alignment horizontal="left" vertical="center" wrapText="1"/>
    </xf>
    <xf numFmtId="164" fontId="5" fillId="3" borderId="0" xfId="2" applyNumberFormat="1" applyFont="1" applyFill="1" applyAlignment="1">
      <alignment horizontal="left" vertical="center"/>
    </xf>
    <xf numFmtId="164" fontId="4" fillId="0" borderId="0" xfId="2" applyNumberFormat="1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64" fontId="9" fillId="0" borderId="0" xfId="2" applyNumberFormat="1" applyFont="1" applyAlignment="1">
      <alignment horizontal="left" vertical="center"/>
    </xf>
    <xf numFmtId="164" fontId="4" fillId="3" borderId="0" xfId="2" applyNumberFormat="1" applyFont="1" applyFill="1" applyAlignment="1">
      <alignment horizontal="left" vertical="center"/>
    </xf>
    <xf numFmtId="164" fontId="5" fillId="3" borderId="0" xfId="2" applyNumberFormat="1" applyFont="1" applyFill="1" applyAlignment="1">
      <alignment vertical="center" wrapText="1"/>
    </xf>
    <xf numFmtId="166" fontId="10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left"/>
    </xf>
    <xf numFmtId="164" fontId="4" fillId="0" borderId="0" xfId="2" applyNumberFormat="1" applyFont="1" applyAlignment="1">
      <alignment horizontal="left"/>
    </xf>
    <xf numFmtId="164" fontId="11" fillId="0" borderId="0" xfId="2" applyNumberFormat="1" applyFont="1" applyAlignment="1">
      <alignment horizontal="left" wrapText="1"/>
    </xf>
    <xf numFmtId="0" fontId="11" fillId="0" borderId="0" xfId="2" applyFont="1" applyAlignment="1">
      <alignment horizontal="left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7" fillId="4" borderId="0" xfId="0" applyFont="1" applyFill="1" applyAlignment="1">
      <alignment horizontal="left"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167" fontId="19" fillId="0" borderId="0" xfId="5" applyNumberFormat="1" applyAlignment="1"/>
    <xf numFmtId="0" fontId="19" fillId="0" borderId="0" xfId="5" applyAlignment="1"/>
    <xf numFmtId="0" fontId="4" fillId="0" borderId="0" xfId="2" applyFont="1" applyFill="1" applyAlignment="1">
      <alignment horizontal="left" vertical="center"/>
    </xf>
    <xf numFmtId="164" fontId="4" fillId="0" borderId="2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right" vertical="center" indent="1"/>
    </xf>
    <xf numFmtId="43" fontId="0" fillId="0" borderId="0" xfId="1" applyFont="1" applyFill="1" applyBorder="1" applyAlignment="1">
      <alignment horizontal="right" vertical="center" indent="1"/>
    </xf>
    <xf numFmtId="43" fontId="0" fillId="5" borderId="0" xfId="1" applyFont="1" applyFill="1" applyBorder="1" applyAlignment="1">
      <alignment horizontal="right" vertical="center" indent="1"/>
    </xf>
    <xf numFmtId="43" fontId="0" fillId="0" borderId="12" xfId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43" fontId="0" fillId="0" borderId="14" xfId="1" applyFont="1" applyBorder="1" applyAlignment="1">
      <alignment vertical="center"/>
    </xf>
    <xf numFmtId="43" fontId="0" fillId="0" borderId="20" xfId="1" applyFont="1" applyBorder="1" applyAlignment="1">
      <alignment vertical="center"/>
    </xf>
    <xf numFmtId="43" fontId="0" fillId="0" borderId="21" xfId="1" applyFont="1" applyBorder="1" applyAlignment="1">
      <alignment vertical="center"/>
    </xf>
    <xf numFmtId="43" fontId="0" fillId="0" borderId="22" xfId="1" applyFont="1" applyBorder="1" applyAlignment="1">
      <alignment vertical="center"/>
    </xf>
    <xf numFmtId="43" fontId="0" fillId="0" borderId="23" xfId="1" applyFont="1" applyBorder="1" applyAlignment="1">
      <alignment vertical="center"/>
    </xf>
    <xf numFmtId="43" fontId="0" fillId="0" borderId="12" xfId="1" applyFont="1" applyBorder="1" applyAlignment="1">
      <alignment horizontal="right" vertical="center" indent="1"/>
    </xf>
    <xf numFmtId="43" fontId="0" fillId="0" borderId="14" xfId="1" applyFont="1" applyBorder="1" applyAlignment="1">
      <alignment horizontal="right" vertical="center" indent="1"/>
    </xf>
    <xf numFmtId="43" fontId="0" fillId="0" borderId="20" xfId="1" applyFont="1" applyBorder="1" applyAlignment="1">
      <alignment horizontal="right" vertical="center" indent="1"/>
    </xf>
    <xf numFmtId="43" fontId="0" fillId="0" borderId="21" xfId="1" applyFont="1" applyBorder="1" applyAlignment="1">
      <alignment horizontal="right" vertical="center" indent="1"/>
    </xf>
    <xf numFmtId="43" fontId="0" fillId="0" borderId="22" xfId="1" applyFont="1" applyBorder="1" applyAlignment="1">
      <alignment horizontal="right" vertical="center" indent="1"/>
    </xf>
    <xf numFmtId="43" fontId="0" fillId="0" borderId="23" xfId="1" applyFont="1" applyBorder="1" applyAlignment="1">
      <alignment horizontal="right" vertical="center" indent="1"/>
    </xf>
    <xf numFmtId="167" fontId="21" fillId="0" borderId="0" xfId="5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3" fontId="1" fillId="0" borderId="0" xfId="1" applyFont="1" applyAlignment="1">
      <alignment horizontal="left" vertical="center"/>
    </xf>
    <xf numFmtId="43" fontId="22" fillId="0" borderId="0" xfId="1" applyFont="1" applyAlignment="1">
      <alignment horizontal="left" vertical="center"/>
    </xf>
    <xf numFmtId="164" fontId="4" fillId="0" borderId="24" xfId="2" applyNumberFormat="1" applyFont="1" applyBorder="1" applyAlignment="1">
      <alignment horizontal="left" vertical="center" wrapText="1"/>
    </xf>
    <xf numFmtId="164" fontId="4" fillId="0" borderId="24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left" vertical="center"/>
    </xf>
    <xf numFmtId="0" fontId="11" fillId="0" borderId="0" xfId="2" applyFont="1" applyFill="1" applyAlignment="1">
      <alignment horizontal="left" wrapText="1"/>
    </xf>
    <xf numFmtId="0" fontId="5" fillId="0" borderId="0" xfId="2" applyFont="1" applyFill="1" applyAlignment="1">
      <alignment horizontal="left" vertical="center" wrapText="1"/>
    </xf>
    <xf numFmtId="0" fontId="4" fillId="0" borderId="24" xfId="2" applyFont="1" applyBorder="1" applyAlignment="1">
      <alignment horizontal="left" vertical="center" wrapText="1"/>
    </xf>
    <xf numFmtId="164" fontId="4" fillId="0" borderId="24" xfId="2" applyNumberFormat="1" applyFont="1" applyFill="1" applyBorder="1" applyAlignment="1">
      <alignment horizontal="right" vertical="center"/>
    </xf>
    <xf numFmtId="14" fontId="4" fillId="0" borderId="24" xfId="2" applyNumberFormat="1" applyFont="1" applyBorder="1" applyAlignment="1">
      <alignment horizontal="left" vertical="center"/>
    </xf>
    <xf numFmtId="164" fontId="5" fillId="0" borderId="28" xfId="2" applyNumberFormat="1" applyFont="1" applyBorder="1" applyAlignment="1">
      <alignment horizontal="left" vertical="center" wrapText="1"/>
    </xf>
    <xf numFmtId="164" fontId="4" fillId="0" borderId="29" xfId="2" applyNumberFormat="1" applyFont="1" applyBorder="1" applyAlignment="1">
      <alignment horizontal="left" vertical="center"/>
    </xf>
    <xf numFmtId="0" fontId="0" fillId="9" borderId="0" xfId="0" applyFill="1" applyAlignment="1">
      <alignment vertical="center"/>
    </xf>
    <xf numFmtId="43" fontId="14" fillId="11" borderId="18" xfId="1" applyFont="1" applyFill="1" applyBorder="1" applyAlignment="1">
      <alignment horizontal="right" vertical="center" indent="1"/>
    </xf>
    <xf numFmtId="43" fontId="14" fillId="11" borderId="19" xfId="1" applyFont="1" applyFill="1" applyBorder="1" applyAlignment="1">
      <alignment horizontal="right" vertical="center" indent="1"/>
    </xf>
    <xf numFmtId="0" fontId="0" fillId="11" borderId="0" xfId="0" applyFill="1" applyAlignment="1">
      <alignment vertical="center"/>
    </xf>
    <xf numFmtId="43" fontId="25" fillId="6" borderId="11" xfId="1" applyFont="1" applyFill="1" applyBorder="1" applyAlignment="1">
      <alignment horizontal="right" vertical="center" indent="2"/>
    </xf>
    <xf numFmtId="43" fontId="26" fillId="0" borderId="0" xfId="1" applyFont="1" applyAlignment="1">
      <alignment horizontal="right" vertical="center" indent="1"/>
    </xf>
    <xf numFmtId="0" fontId="27" fillId="11" borderId="17" xfId="1" applyNumberFormat="1" applyFont="1" applyFill="1" applyBorder="1" applyAlignment="1">
      <alignment horizontal="center" vertical="center"/>
    </xf>
    <xf numFmtId="0" fontId="17" fillId="11" borderId="0" xfId="0" applyFont="1" applyFill="1" applyAlignment="1">
      <alignment horizontal="left" vertical="center"/>
    </xf>
    <xf numFmtId="164" fontId="5" fillId="11" borderId="28" xfId="2" applyNumberFormat="1" applyFont="1" applyFill="1" applyBorder="1" applyAlignment="1">
      <alignment horizontal="right" vertical="center"/>
    </xf>
    <xf numFmtId="165" fontId="5" fillId="11" borderId="24" xfId="3" applyNumberFormat="1" applyFont="1" applyFill="1" applyBorder="1" applyAlignment="1">
      <alignment vertical="center"/>
    </xf>
    <xf numFmtId="44" fontId="5" fillId="11" borderId="24" xfId="1" applyNumberFormat="1" applyFont="1" applyFill="1" applyBorder="1" applyAlignment="1">
      <alignment vertical="center"/>
    </xf>
    <xf numFmtId="0" fontId="6" fillId="11" borderId="4" xfId="2" applyFont="1" applyFill="1" applyBorder="1" applyAlignment="1">
      <alignment vertical="center" wrapText="1"/>
    </xf>
    <xf numFmtId="164" fontId="8" fillId="11" borderId="3" xfId="2" applyNumberFormat="1" applyFont="1" applyFill="1" applyBorder="1" applyAlignment="1">
      <alignment horizontal="left" vertical="center"/>
    </xf>
    <xf numFmtId="0" fontId="4" fillId="11" borderId="9" xfId="2" applyFont="1" applyFill="1" applyBorder="1" applyAlignment="1">
      <alignment horizontal="left" vertical="center"/>
    </xf>
    <xf numFmtId="0" fontId="7" fillId="11" borderId="24" xfId="2" applyFont="1" applyFill="1" applyBorder="1" applyAlignment="1">
      <alignment horizontal="left" vertical="center" wrapText="1"/>
    </xf>
    <xf numFmtId="164" fontId="4" fillId="11" borderId="24" xfId="2" applyNumberFormat="1" applyFont="1" applyFill="1" applyBorder="1" applyAlignment="1">
      <alignment horizontal="right" vertical="center"/>
    </xf>
    <xf numFmtId="164" fontId="4" fillId="11" borderId="25" xfId="2" applyNumberFormat="1" applyFont="1" applyFill="1" applyBorder="1" applyAlignment="1">
      <alignment horizontal="right" vertical="center"/>
    </xf>
    <xf numFmtId="0" fontId="6" fillId="11" borderId="24" xfId="2" applyFont="1" applyFill="1" applyBorder="1" applyAlignment="1">
      <alignment vertical="center" wrapText="1"/>
    </xf>
    <xf numFmtId="164" fontId="8" fillId="11" borderId="24" xfId="2" applyNumberFormat="1" applyFont="1" applyFill="1" applyBorder="1" applyAlignment="1">
      <alignment horizontal="left" vertical="center"/>
    </xf>
    <xf numFmtId="0" fontId="4" fillId="11" borderId="24" xfId="2" applyFont="1" applyFill="1" applyBorder="1" applyAlignment="1">
      <alignment horizontal="left" vertical="center"/>
    </xf>
    <xf numFmtId="0" fontId="6" fillId="11" borderId="8" xfId="2" applyFont="1" applyFill="1" applyBorder="1" applyAlignment="1">
      <alignment vertical="center" wrapText="1"/>
    </xf>
    <xf numFmtId="0" fontId="7" fillId="11" borderId="1" xfId="2" applyFont="1" applyFill="1" applyBorder="1" applyAlignment="1">
      <alignment horizontal="left" vertical="center" wrapText="1"/>
    </xf>
    <xf numFmtId="164" fontId="4" fillId="11" borderId="2" xfId="2" applyNumberFormat="1" applyFont="1" applyFill="1" applyBorder="1" applyAlignment="1">
      <alignment horizontal="right" vertical="center"/>
    </xf>
    <xf numFmtId="164" fontId="4" fillId="11" borderId="10" xfId="2" applyNumberFormat="1" applyFont="1" applyFill="1" applyBorder="1" applyAlignment="1">
      <alignment horizontal="right" vertical="center"/>
    </xf>
    <xf numFmtId="164" fontId="8" fillId="11" borderId="10" xfId="2" applyNumberFormat="1" applyFont="1" applyFill="1" applyBorder="1" applyAlignment="1">
      <alignment horizontal="left" vertical="center"/>
    </xf>
    <xf numFmtId="164" fontId="4" fillId="11" borderId="1" xfId="2" applyNumberFormat="1" applyFont="1" applyFill="1" applyBorder="1" applyAlignment="1">
      <alignment horizontal="right" vertical="center"/>
    </xf>
    <xf numFmtId="164" fontId="4" fillId="11" borderId="6" xfId="2" applyNumberFormat="1" applyFont="1" applyFill="1" applyBorder="1" applyAlignment="1">
      <alignment horizontal="right" vertical="center"/>
    </xf>
    <xf numFmtId="0" fontId="4" fillId="11" borderId="0" xfId="2" applyFont="1" applyFill="1" applyAlignment="1">
      <alignment horizontal="left" vertical="center"/>
    </xf>
    <xf numFmtId="0" fontId="28" fillId="0" borderId="0" xfId="7" applyAlignment="1">
      <alignment horizontal="left" vertical="center" wrapText="1"/>
    </xf>
    <xf numFmtId="0" fontId="29" fillId="0" borderId="0" xfId="7" applyFont="1" applyAlignment="1">
      <alignment horizontal="center" vertical="center"/>
    </xf>
    <xf numFmtId="43" fontId="0" fillId="8" borderId="0" xfId="1" applyFont="1" applyFill="1" applyBorder="1" applyAlignment="1">
      <alignment horizontal="right" vertical="center" indent="1"/>
    </xf>
    <xf numFmtId="43" fontId="0" fillId="12" borderId="0" xfId="1" applyFont="1" applyFill="1" applyAlignment="1">
      <alignment vertical="center"/>
    </xf>
    <xf numFmtId="43" fontId="0" fillId="9" borderId="0" xfId="1" applyFont="1" applyFill="1" applyBorder="1" applyAlignment="1">
      <alignment horizontal="right" vertical="center" indent="1"/>
    </xf>
    <xf numFmtId="43" fontId="0" fillId="12" borderId="11" xfId="1" applyFont="1" applyFill="1" applyBorder="1" applyAlignment="1">
      <alignment vertical="center"/>
    </xf>
    <xf numFmtId="43" fontId="0" fillId="9" borderId="0" xfId="0" applyNumberFormat="1" applyFont="1" applyFill="1" applyBorder="1" applyAlignment="1">
      <alignment horizontal="right" vertical="center" indent="1"/>
    </xf>
    <xf numFmtId="43" fontId="16" fillId="9" borderId="0" xfId="0" applyNumberFormat="1" applyFont="1" applyFill="1" applyBorder="1" applyAlignment="1">
      <alignment horizontal="right" vertical="center" indent="1"/>
    </xf>
    <xf numFmtId="43" fontId="0" fillId="12" borderId="0" xfId="1" applyFont="1" applyFill="1" applyAlignment="1">
      <alignment horizontal="right" vertical="center" indent="1"/>
    </xf>
    <xf numFmtId="43" fontId="0" fillId="12" borderId="11" xfId="1" applyFont="1" applyFill="1" applyBorder="1" applyAlignment="1">
      <alignment horizontal="right" vertical="center" indent="1"/>
    </xf>
    <xf numFmtId="1" fontId="0" fillId="12" borderId="0" xfId="0" applyNumberFormat="1" applyFill="1" applyAlignment="1">
      <alignment horizontal="right" vertical="center" indent="1"/>
    </xf>
    <xf numFmtId="0" fontId="0" fillId="12" borderId="0" xfId="0" applyFill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11" borderId="31" xfId="0" applyFont="1" applyFill="1" applyBorder="1" applyAlignment="1">
      <alignment horizontal="left" vertical="center"/>
    </xf>
    <xf numFmtId="0" fontId="17" fillId="11" borderId="31" xfId="0" applyFont="1" applyFill="1" applyBorder="1" applyAlignment="1">
      <alignment horizontal="right" vertical="center"/>
    </xf>
    <xf numFmtId="0" fontId="18" fillId="11" borderId="31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11" borderId="32" xfId="0" applyFill="1" applyBorder="1" applyAlignment="1">
      <alignment vertical="center"/>
    </xf>
    <xf numFmtId="0" fontId="2" fillId="14" borderId="0" xfId="0" applyFont="1" applyFill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2" fillId="13" borderId="0" xfId="0" applyFont="1" applyFill="1" applyAlignment="1">
      <alignment horizontal="left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164" fontId="5" fillId="0" borderId="0" xfId="2" applyNumberFormat="1" applyFont="1" applyFill="1" applyBorder="1" applyAlignment="1">
      <alignment horizontal="right" vertical="center"/>
    </xf>
    <xf numFmtId="0" fontId="24" fillId="0" borderId="0" xfId="2" applyNumberFormat="1" applyFont="1" applyFill="1" applyBorder="1" applyAlignment="1">
      <alignment horizontal="center" vertical="center" wrapText="1"/>
    </xf>
    <xf numFmtId="0" fontId="24" fillId="0" borderId="30" xfId="2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5" fillId="0" borderId="24" xfId="2" applyFont="1" applyBorder="1" applyAlignment="1">
      <alignment horizontal="center" vertical="center" wrapText="1"/>
    </xf>
    <xf numFmtId="164" fontId="5" fillId="2" borderId="24" xfId="2" applyNumberFormat="1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</cellXfs>
  <cellStyles count="8">
    <cellStyle name="Dashboard Labels" xfId="6"/>
    <cellStyle name="Dashboard Values" xfId="5"/>
    <cellStyle name="Hiperlink" xfId="7" builtinId="8"/>
    <cellStyle name="Normal" xfId="0" builtinId="0"/>
    <cellStyle name="Normal 2" xfId="2"/>
    <cellStyle name="Porcentagem 2" xfId="3"/>
    <cellStyle name="Table Title" xfId="4"/>
    <cellStyle name="Vírgula" xfId="1" builtinId="3"/>
  </cellStyles>
  <dxfs count="3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 patternType="solid">
          <bgColor theme="4" tint="0.79998168889431442"/>
        </patternFill>
      </fill>
    </dxf>
    <dxf>
      <numFmt numFmtId="3" formatCode="#,##0"/>
      <alignment horizontal="center" vertical="bottom" textRotation="0" wrapText="0" indent="0" justifyLastLine="0" shrinkToFit="0" readingOrder="0"/>
    </dxf>
    <dxf>
      <fill>
        <patternFill patternType="solid">
          <bgColor theme="4" tint="0.79998168889431442"/>
        </patternFill>
      </fill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lightGrid">
          <fgColor theme="2"/>
          <bgColor theme="0" tint="-4.9989318521683403E-2"/>
        </patternFill>
      </fill>
      <border diagonalUp="0" diagonalDown="0" outline="0">
        <left/>
        <right/>
        <top/>
        <bottom/>
      </border>
    </dxf>
    <dxf>
      <font>
        <b/>
        <i val="0"/>
        <color theme="0"/>
      </font>
      <fill>
        <patternFill patternType="solid">
          <bgColor theme="5"/>
        </patternFill>
      </fill>
      <border>
        <bottom/>
      </border>
    </dxf>
    <dxf>
      <fill>
        <patternFill patternType="solid">
          <fgColor auto="1"/>
          <bgColor theme="0"/>
        </patternFill>
      </fill>
      <border>
        <horizontal style="thin">
          <color theme="4" tint="0.59996337778862885"/>
        </horizontal>
      </border>
    </dxf>
    <dxf>
      <font>
        <b/>
        <i val="0"/>
        <color theme="0"/>
      </font>
      <fill>
        <patternFill>
          <bgColor theme="5"/>
        </patternFill>
      </fill>
      <border>
        <bottom/>
      </border>
    </dxf>
    <dxf>
      <fill>
        <patternFill>
          <bgColor theme="4" tint="0.59996337778862885"/>
        </patternFill>
      </fill>
      <border>
        <horizontal style="thin">
          <color theme="4" tint="-0.24994659260841701"/>
        </horizontal>
      </border>
    </dxf>
    <dxf>
      <fill>
        <patternFill patternType="solid">
          <fgColor auto="1"/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solid">
          <fgColor theme="4"/>
          <bgColor theme="4"/>
        </patternFill>
      </fill>
      <border>
        <left/>
        <right/>
        <top/>
        <bottom style="thin">
          <color theme="4"/>
        </bottom>
        <vertical/>
      </border>
    </dxf>
    <dxf>
      <font>
        <color theme="3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Budget Tables" pivot="0" count="4">
      <tableStyleElement type="wholeTable" dxfId="310"/>
      <tableStyleElement type="headerRow" dxfId="309"/>
      <tableStyleElement type="firstColumn" dxfId="308"/>
      <tableStyleElement type="firstRowStripe" dxfId="307"/>
    </tableStyle>
    <tableStyle name="Other Custom Table Style" pivot="0" count="2">
      <tableStyleElement type="wholeTable" dxfId="306"/>
      <tableStyleElement type="headerRow" dxfId="305"/>
    </tableStyle>
    <tableStyle name="Setup Tables" pivot="0" count="2">
      <tableStyleElement type="wholeTable" dxfId="304"/>
      <tableStyleElement type="headerRow" dxfId="303"/>
    </tableStyle>
  </tableStyles>
  <colors>
    <mruColors>
      <color rgb="FF66FFFF"/>
      <color rgb="FFB1B3BF"/>
      <color rgb="FFC8C9D2"/>
      <color rgb="FF8AA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Gráfico!$C$2</c:f>
              <c:strCache>
                <c:ptCount val="1"/>
                <c:pt idx="0">
                  <c:v>Renda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Gráfico!$B$3:$B$14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Gráfico!$C$3:$C$14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8-4238-98CB-786DBDCECC95}"/>
            </c:ext>
          </c:extLst>
        </c:ser>
        <c:ser>
          <c:idx val="1"/>
          <c:order val="1"/>
          <c:tx>
            <c:strRef>
              <c:f>Gráfico!$D$2</c:f>
              <c:strCache>
                <c:ptCount val="1"/>
                <c:pt idx="0">
                  <c:v>Despesa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Gráfico!$B$3:$B$14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Gráfico!$D$3:$D$14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8-4238-98CB-786DBDCECC95}"/>
            </c:ext>
          </c:extLst>
        </c:ser>
        <c:ser>
          <c:idx val="2"/>
          <c:order val="2"/>
          <c:tx>
            <c:strRef>
              <c:f>Gráfico!$E$2</c:f>
              <c:strCache>
                <c:ptCount val="1"/>
                <c:pt idx="0">
                  <c:v>Renda Líquida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Gráfico!$B$3:$B$14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Gráfico!$E$3:$E$14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8-4238-98CB-786DBDCEC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788904"/>
        <c:axId val="115789296"/>
      </c:barChart>
      <c:catAx>
        <c:axId val="11578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789296"/>
        <c:crosses val="autoZero"/>
        <c:auto val="1"/>
        <c:lblAlgn val="ctr"/>
        <c:lblOffset val="100"/>
        <c:noMultiLvlLbl val="0"/>
      </c:catAx>
      <c:valAx>
        <c:axId val="11578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78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Relat&#243;rio Anual (2019)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Relat&#243;rio Anual (2019)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Relat&#243;rio Anual (2019)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Relat&#243;rio Anual (2019)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latitudeinfinita.com/" TargetMode="External"/><Relationship Id="rId1" Type="http://schemas.openxmlformats.org/officeDocument/2006/relationships/hyperlink" Target="#'Relat&#243;rio Anual (2019)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Gr&#225;fic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latitudeinfinita.com/" TargetMode="External"/><Relationship Id="rId1" Type="http://schemas.openxmlformats.org/officeDocument/2006/relationships/hyperlink" Target="#'Relat&#243;rio Anual (2019)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latitudeinfinita.com/" TargetMode="External"/><Relationship Id="rId1" Type="http://schemas.openxmlformats.org/officeDocument/2006/relationships/hyperlink" Target="#'Relat&#243;rio Anual (2019)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Relat&#243;rio Anual (2019)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Relat&#243;rio Anual (2019)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Relat&#243;rio Anual (2019)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Relat&#243;rio Anual (2019)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Relat&#243;rio Anual (2019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61911</xdr:rowOff>
    </xdr:from>
    <xdr:to>
      <xdr:col>14</xdr:col>
      <xdr:colOff>438150</xdr:colOff>
      <xdr:row>15</xdr:row>
      <xdr:rowOff>180974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12</xdr:row>
          <xdr:rowOff>0</xdr:rowOff>
        </xdr:from>
        <xdr:to>
          <xdr:col>3</xdr:col>
          <xdr:colOff>933450</xdr:colOff>
          <xdr:row>13</xdr:row>
          <xdr:rowOff>19050</xdr:rowOff>
        </xdr:to>
        <xdr:sp macro="" textlink="">
          <xdr:nvSpPr>
            <xdr:cNvPr id="41985" name="Check Box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13</xdr:row>
          <xdr:rowOff>0</xdr:rowOff>
        </xdr:from>
        <xdr:to>
          <xdr:col>3</xdr:col>
          <xdr:colOff>933450</xdr:colOff>
          <xdr:row>14</xdr:row>
          <xdr:rowOff>19050</xdr:rowOff>
        </xdr:to>
        <xdr:sp macro="" textlink="">
          <xdr:nvSpPr>
            <xdr:cNvPr id="41986" name="Check Box 2" hidden="1">
              <a:extLst>
                <a:ext uri="{63B3BB69-23CF-44E3-9099-C40C66FF867C}">
                  <a14:compatExt spid="_x0000_s4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1562100</xdr:colOff>
          <xdr:row>24</xdr:row>
          <xdr:rowOff>180975</xdr:rowOff>
        </xdr:from>
        <xdr:to>
          <xdr:col>8</xdr:col>
          <xdr:colOff>923925</xdr:colOff>
          <xdr:row>26</xdr:row>
          <xdr:rowOff>0</xdr:rowOff>
        </xdr:to>
        <xdr:sp macro="" textlink="">
          <xdr:nvSpPr>
            <xdr:cNvPr id="41987" name="Check Box 3" hidden="1">
              <a:extLst>
                <a:ext uri="{63B3BB69-23CF-44E3-9099-C40C66FF867C}">
                  <a14:compatExt spid="_x0000_s4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190500</xdr:rowOff>
        </xdr:from>
        <xdr:to>
          <xdr:col>3</xdr:col>
          <xdr:colOff>933450</xdr:colOff>
          <xdr:row>31</xdr:row>
          <xdr:rowOff>9525</xdr:rowOff>
        </xdr:to>
        <xdr:sp macro="" textlink="">
          <xdr:nvSpPr>
            <xdr:cNvPr id="41988" name="Check Box 4" hidden="1">
              <a:extLst>
                <a:ext uri="{63B3BB69-23CF-44E3-9099-C40C66FF867C}">
                  <a14:compatExt spid="_x0000_s4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180975</xdr:rowOff>
        </xdr:from>
        <xdr:to>
          <xdr:col>3</xdr:col>
          <xdr:colOff>933450</xdr:colOff>
          <xdr:row>32</xdr:row>
          <xdr:rowOff>0</xdr:rowOff>
        </xdr:to>
        <xdr:sp macro="" textlink="">
          <xdr:nvSpPr>
            <xdr:cNvPr id="41989" name="Check Box 5" hidden="1">
              <a:extLst>
                <a:ext uri="{63B3BB69-23CF-44E3-9099-C40C66FF867C}">
                  <a14:compatExt spid="_x0000_s4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19050</xdr:rowOff>
        </xdr:from>
        <xdr:to>
          <xdr:col>8</xdr:col>
          <xdr:colOff>914400</xdr:colOff>
          <xdr:row>13</xdr:row>
          <xdr:rowOff>38100</xdr:rowOff>
        </xdr:to>
        <xdr:sp macro="" textlink="">
          <xdr:nvSpPr>
            <xdr:cNvPr id="41990" name="Check Box 6" hidden="1">
              <a:extLst>
                <a:ext uri="{63B3BB69-23CF-44E3-9099-C40C66FF867C}">
                  <a14:compatExt spid="_x0000_s4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9525</xdr:rowOff>
        </xdr:from>
        <xdr:to>
          <xdr:col>8</xdr:col>
          <xdr:colOff>914400</xdr:colOff>
          <xdr:row>14</xdr:row>
          <xdr:rowOff>28575</xdr:rowOff>
        </xdr:to>
        <xdr:sp macro="" textlink="">
          <xdr:nvSpPr>
            <xdr:cNvPr id="41991" name="Check Box 7" hidden="1">
              <a:extLst>
                <a:ext uri="{63B3BB69-23CF-44E3-9099-C40C66FF867C}">
                  <a14:compatExt spid="_x0000_s4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14</xdr:row>
          <xdr:rowOff>0</xdr:rowOff>
        </xdr:from>
        <xdr:to>
          <xdr:col>8</xdr:col>
          <xdr:colOff>914400</xdr:colOff>
          <xdr:row>15</xdr:row>
          <xdr:rowOff>19050</xdr:rowOff>
        </xdr:to>
        <xdr:sp macro="" textlink="">
          <xdr:nvSpPr>
            <xdr:cNvPr id="41992" name="Check Box 8" hidden="1">
              <a:extLst>
                <a:ext uri="{63B3BB69-23CF-44E3-9099-C40C66FF867C}">
                  <a14:compatExt spid="_x0000_s4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9525</xdr:rowOff>
        </xdr:from>
        <xdr:to>
          <xdr:col>8</xdr:col>
          <xdr:colOff>914400</xdr:colOff>
          <xdr:row>16</xdr:row>
          <xdr:rowOff>28575</xdr:rowOff>
        </xdr:to>
        <xdr:sp macro="" textlink="">
          <xdr:nvSpPr>
            <xdr:cNvPr id="41993" name="Check Box 9" hidden="1">
              <a:extLst>
                <a:ext uri="{63B3BB69-23CF-44E3-9099-C40C66FF867C}">
                  <a14:compatExt spid="_x0000_s4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20</xdr:row>
          <xdr:rowOff>9525</xdr:rowOff>
        </xdr:from>
        <xdr:to>
          <xdr:col>8</xdr:col>
          <xdr:colOff>923925</xdr:colOff>
          <xdr:row>21</xdr:row>
          <xdr:rowOff>28575</xdr:rowOff>
        </xdr:to>
        <xdr:sp macro="" textlink="">
          <xdr:nvSpPr>
            <xdr:cNvPr id="41994" name="Check Box 10" hidden="1">
              <a:extLst>
                <a:ext uri="{63B3BB69-23CF-44E3-9099-C40C66FF867C}">
                  <a14:compatExt spid="_x0000_s4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21</xdr:row>
          <xdr:rowOff>19050</xdr:rowOff>
        </xdr:from>
        <xdr:to>
          <xdr:col>8</xdr:col>
          <xdr:colOff>923925</xdr:colOff>
          <xdr:row>22</xdr:row>
          <xdr:rowOff>38100</xdr:rowOff>
        </xdr:to>
        <xdr:sp macro="" textlink="">
          <xdr:nvSpPr>
            <xdr:cNvPr id="41995" name="Check Box 11" hidden="1">
              <a:extLst>
                <a:ext uri="{63B3BB69-23CF-44E3-9099-C40C66FF867C}">
                  <a14:compatExt spid="_x0000_s4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16</xdr:row>
          <xdr:rowOff>0</xdr:rowOff>
        </xdr:from>
        <xdr:to>
          <xdr:col>8</xdr:col>
          <xdr:colOff>914400</xdr:colOff>
          <xdr:row>17</xdr:row>
          <xdr:rowOff>19050</xdr:rowOff>
        </xdr:to>
        <xdr:sp macro="" textlink="">
          <xdr:nvSpPr>
            <xdr:cNvPr id="41996" name="Check Box 12" hidden="1">
              <a:extLst>
                <a:ext uri="{63B3BB69-23CF-44E3-9099-C40C66FF867C}">
                  <a14:compatExt spid="_x0000_s4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0</xdr:rowOff>
        </xdr:from>
        <xdr:to>
          <xdr:col>3</xdr:col>
          <xdr:colOff>933450</xdr:colOff>
          <xdr:row>15</xdr:row>
          <xdr:rowOff>19050</xdr:rowOff>
        </xdr:to>
        <xdr:sp macro="" textlink="">
          <xdr:nvSpPr>
            <xdr:cNvPr id="41997" name="Check Box 13" hidden="1">
              <a:extLst>
                <a:ext uri="{63B3BB69-23CF-44E3-9099-C40C66FF867C}">
                  <a14:compatExt spid="_x0000_s4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41998" name="Check Box 14" hidden="1">
              <a:extLst>
                <a:ext uri="{63B3BB69-23CF-44E3-9099-C40C66FF867C}">
                  <a14:compatExt spid="_x0000_s4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27</xdr:row>
          <xdr:rowOff>0</xdr:rowOff>
        </xdr:from>
        <xdr:to>
          <xdr:col>3</xdr:col>
          <xdr:colOff>933450</xdr:colOff>
          <xdr:row>28</xdr:row>
          <xdr:rowOff>19050</xdr:rowOff>
        </xdr:to>
        <xdr:sp macro="" textlink="">
          <xdr:nvSpPr>
            <xdr:cNvPr id="41999" name="Check Box 15" hidden="1">
              <a:extLst>
                <a:ext uri="{63B3BB69-23CF-44E3-9099-C40C66FF867C}">
                  <a14:compatExt spid="_x0000_s4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2</xdr:row>
      <xdr:rowOff>0</xdr:rowOff>
    </xdr:from>
    <xdr:to>
      <xdr:col>10</xdr:col>
      <xdr:colOff>434340</xdr:colOff>
      <xdr:row>3</xdr:row>
      <xdr:rowOff>76199</xdr:rowOff>
    </xdr:to>
    <xdr:sp macro="" textlink="">
      <xdr:nvSpPr>
        <xdr:cNvPr id="17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0191750" y="323850"/>
          <a:ext cx="1463040" cy="23812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RELATÓRIO ANUAL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42000" name="Check Box 16" hidden="1">
              <a:extLst>
                <a:ext uri="{63B3BB69-23CF-44E3-9099-C40C66FF867C}">
                  <a14:compatExt spid="_x0000_s4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0</xdr:rowOff>
        </xdr:from>
        <xdr:to>
          <xdr:col>3</xdr:col>
          <xdr:colOff>933450</xdr:colOff>
          <xdr:row>17</xdr:row>
          <xdr:rowOff>19050</xdr:rowOff>
        </xdr:to>
        <xdr:sp macro="" textlink="">
          <xdr:nvSpPr>
            <xdr:cNvPr id="42001" name="Check Box 17" hidden="1">
              <a:extLst>
                <a:ext uri="{63B3BB69-23CF-44E3-9099-C40C66FF867C}">
                  <a14:compatExt spid="_x0000_s4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42002" name="Check Box 18" hidden="1">
              <a:extLst>
                <a:ext uri="{63B3BB69-23CF-44E3-9099-C40C66FF867C}">
                  <a14:compatExt spid="_x0000_s4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42003" name="Check Box 19" hidden="1">
              <a:extLst>
                <a:ext uri="{63B3BB69-23CF-44E3-9099-C40C66FF867C}">
                  <a14:compatExt spid="_x0000_s4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0</xdr:rowOff>
        </xdr:from>
        <xdr:to>
          <xdr:col>3</xdr:col>
          <xdr:colOff>933450</xdr:colOff>
          <xdr:row>19</xdr:row>
          <xdr:rowOff>19050</xdr:rowOff>
        </xdr:to>
        <xdr:sp macro="" textlink="">
          <xdr:nvSpPr>
            <xdr:cNvPr id="42004" name="Check Box 20" hidden="1">
              <a:extLst>
                <a:ext uri="{63B3BB69-23CF-44E3-9099-C40C66FF867C}">
                  <a14:compatExt spid="_x0000_s4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2005" name="Check Box 21" hidden="1">
              <a:extLst>
                <a:ext uri="{63B3BB69-23CF-44E3-9099-C40C66FF867C}">
                  <a14:compatExt spid="_x0000_s4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2006" name="Check Box 22" hidden="1">
              <a:extLst>
                <a:ext uri="{63B3BB69-23CF-44E3-9099-C40C66FF867C}">
                  <a14:compatExt spid="_x0000_s4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2007" name="Check Box 23" hidden="1">
              <a:extLst>
                <a:ext uri="{63B3BB69-23CF-44E3-9099-C40C66FF867C}">
                  <a14:compatExt spid="_x0000_s42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0</xdr:rowOff>
        </xdr:from>
        <xdr:to>
          <xdr:col>3</xdr:col>
          <xdr:colOff>933450</xdr:colOff>
          <xdr:row>21</xdr:row>
          <xdr:rowOff>19050</xdr:rowOff>
        </xdr:to>
        <xdr:sp macro="" textlink="">
          <xdr:nvSpPr>
            <xdr:cNvPr id="42008" name="Check Box 24" hidden="1">
              <a:extLst>
                <a:ext uri="{63B3BB69-23CF-44E3-9099-C40C66FF867C}">
                  <a14:compatExt spid="_x0000_s42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2009" name="Check Box 25" hidden="1">
              <a:extLst>
                <a:ext uri="{63B3BB69-23CF-44E3-9099-C40C66FF867C}">
                  <a14:compatExt spid="_x0000_s42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2010" name="Check Box 26" hidden="1">
              <a:extLst>
                <a:ext uri="{63B3BB69-23CF-44E3-9099-C40C66FF867C}">
                  <a14:compatExt spid="_x0000_s42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2011" name="Check Box 27" hidden="1">
              <a:extLst>
                <a:ext uri="{63B3BB69-23CF-44E3-9099-C40C66FF867C}">
                  <a14:compatExt spid="_x0000_s42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0</xdr:rowOff>
        </xdr:from>
        <xdr:to>
          <xdr:col>3</xdr:col>
          <xdr:colOff>933450</xdr:colOff>
          <xdr:row>23</xdr:row>
          <xdr:rowOff>19050</xdr:rowOff>
        </xdr:to>
        <xdr:sp macro="" textlink="">
          <xdr:nvSpPr>
            <xdr:cNvPr id="42012" name="Check Box 28" hidden="1">
              <a:extLst>
                <a:ext uri="{63B3BB69-23CF-44E3-9099-C40C66FF867C}">
                  <a14:compatExt spid="_x0000_s42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2013" name="Check Box 29" hidden="1">
              <a:extLst>
                <a:ext uri="{63B3BB69-23CF-44E3-9099-C40C66FF867C}">
                  <a14:compatExt spid="_x0000_s42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2014" name="Check Box 30" hidden="1">
              <a:extLst>
                <a:ext uri="{63B3BB69-23CF-44E3-9099-C40C66FF867C}">
                  <a14:compatExt spid="_x0000_s42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2015" name="Check Box 31" hidden="1">
              <a:extLst>
                <a:ext uri="{63B3BB69-23CF-44E3-9099-C40C66FF867C}">
                  <a14:compatExt spid="_x0000_s42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0</xdr:rowOff>
        </xdr:from>
        <xdr:to>
          <xdr:col>3</xdr:col>
          <xdr:colOff>933450</xdr:colOff>
          <xdr:row>25</xdr:row>
          <xdr:rowOff>19050</xdr:rowOff>
        </xdr:to>
        <xdr:sp macro="" textlink="">
          <xdr:nvSpPr>
            <xdr:cNvPr id="42016" name="Check Box 32" hidden="1">
              <a:extLst>
                <a:ext uri="{63B3BB69-23CF-44E3-9099-C40C66FF867C}">
                  <a14:compatExt spid="_x0000_s42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2017" name="Check Box 33" hidden="1">
              <a:extLst>
                <a:ext uri="{63B3BB69-23CF-44E3-9099-C40C66FF867C}">
                  <a14:compatExt spid="_x0000_s42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2018" name="Check Box 34" hidden="1">
              <a:extLst>
                <a:ext uri="{63B3BB69-23CF-44E3-9099-C40C66FF867C}">
                  <a14:compatExt spid="_x0000_s42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2019" name="Check Box 35" hidden="1">
              <a:extLst>
                <a:ext uri="{63B3BB69-23CF-44E3-9099-C40C66FF867C}">
                  <a14:compatExt spid="_x0000_s4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42020" name="Check Box 36" hidden="1">
              <a:extLst>
                <a:ext uri="{63B3BB69-23CF-44E3-9099-C40C66FF867C}">
                  <a14:compatExt spid="_x0000_s42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42021" name="Check Box 37" hidden="1">
              <a:extLst>
                <a:ext uri="{63B3BB69-23CF-44E3-9099-C40C66FF867C}">
                  <a14:compatExt spid="_x0000_s42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12</xdr:row>
          <xdr:rowOff>0</xdr:rowOff>
        </xdr:from>
        <xdr:to>
          <xdr:col>3</xdr:col>
          <xdr:colOff>933450</xdr:colOff>
          <xdr:row>13</xdr:row>
          <xdr:rowOff>19050</xdr:rowOff>
        </xdr:to>
        <xdr:sp macro="" textlink="">
          <xdr:nvSpPr>
            <xdr:cNvPr id="43009" name="Check Box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13</xdr:row>
          <xdr:rowOff>0</xdr:rowOff>
        </xdr:from>
        <xdr:to>
          <xdr:col>3</xdr:col>
          <xdr:colOff>933450</xdr:colOff>
          <xdr:row>14</xdr:row>
          <xdr:rowOff>19050</xdr:rowOff>
        </xdr:to>
        <xdr:sp macro="" textlink="">
          <xdr:nvSpPr>
            <xdr:cNvPr id="43010" name="Check Box 2" hidden="1">
              <a:extLst>
                <a:ext uri="{63B3BB69-23CF-44E3-9099-C40C66FF867C}">
                  <a14:compatExt spid="_x0000_s43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1562100</xdr:colOff>
          <xdr:row>24</xdr:row>
          <xdr:rowOff>180975</xdr:rowOff>
        </xdr:from>
        <xdr:to>
          <xdr:col>8</xdr:col>
          <xdr:colOff>923925</xdr:colOff>
          <xdr:row>26</xdr:row>
          <xdr:rowOff>0</xdr:rowOff>
        </xdr:to>
        <xdr:sp macro="" textlink="">
          <xdr:nvSpPr>
            <xdr:cNvPr id="43011" name="Check Box 3" hidden="1">
              <a:extLst>
                <a:ext uri="{63B3BB69-23CF-44E3-9099-C40C66FF867C}">
                  <a14:compatExt spid="_x0000_s43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190500</xdr:rowOff>
        </xdr:from>
        <xdr:to>
          <xdr:col>3</xdr:col>
          <xdr:colOff>933450</xdr:colOff>
          <xdr:row>31</xdr:row>
          <xdr:rowOff>9525</xdr:rowOff>
        </xdr:to>
        <xdr:sp macro="" textlink="">
          <xdr:nvSpPr>
            <xdr:cNvPr id="43012" name="Check Box 4" hidden="1">
              <a:extLst>
                <a:ext uri="{63B3BB69-23CF-44E3-9099-C40C66FF867C}">
                  <a14:compatExt spid="_x0000_s43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180975</xdr:rowOff>
        </xdr:from>
        <xdr:to>
          <xdr:col>3</xdr:col>
          <xdr:colOff>933450</xdr:colOff>
          <xdr:row>32</xdr:row>
          <xdr:rowOff>0</xdr:rowOff>
        </xdr:to>
        <xdr:sp macro="" textlink="">
          <xdr:nvSpPr>
            <xdr:cNvPr id="43013" name="Check Box 5" hidden="1">
              <a:extLst>
                <a:ext uri="{63B3BB69-23CF-44E3-9099-C40C66FF867C}">
                  <a14:compatExt spid="_x0000_s43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19050</xdr:rowOff>
        </xdr:from>
        <xdr:to>
          <xdr:col>8</xdr:col>
          <xdr:colOff>914400</xdr:colOff>
          <xdr:row>13</xdr:row>
          <xdr:rowOff>38100</xdr:rowOff>
        </xdr:to>
        <xdr:sp macro="" textlink="">
          <xdr:nvSpPr>
            <xdr:cNvPr id="43014" name="Check Box 6" hidden="1">
              <a:extLst>
                <a:ext uri="{63B3BB69-23CF-44E3-9099-C40C66FF867C}">
                  <a14:compatExt spid="_x0000_s43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9525</xdr:rowOff>
        </xdr:from>
        <xdr:to>
          <xdr:col>8</xdr:col>
          <xdr:colOff>914400</xdr:colOff>
          <xdr:row>14</xdr:row>
          <xdr:rowOff>28575</xdr:rowOff>
        </xdr:to>
        <xdr:sp macro="" textlink="">
          <xdr:nvSpPr>
            <xdr:cNvPr id="43015" name="Check Box 7" hidden="1">
              <a:extLst>
                <a:ext uri="{63B3BB69-23CF-44E3-9099-C40C66FF867C}">
                  <a14:compatExt spid="_x0000_s43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14</xdr:row>
          <xdr:rowOff>0</xdr:rowOff>
        </xdr:from>
        <xdr:to>
          <xdr:col>8</xdr:col>
          <xdr:colOff>914400</xdr:colOff>
          <xdr:row>15</xdr:row>
          <xdr:rowOff>19050</xdr:rowOff>
        </xdr:to>
        <xdr:sp macro="" textlink="">
          <xdr:nvSpPr>
            <xdr:cNvPr id="43016" name="Check Box 8" hidden="1">
              <a:extLst>
                <a:ext uri="{63B3BB69-23CF-44E3-9099-C40C66FF867C}">
                  <a14:compatExt spid="_x0000_s43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9525</xdr:rowOff>
        </xdr:from>
        <xdr:to>
          <xdr:col>8</xdr:col>
          <xdr:colOff>914400</xdr:colOff>
          <xdr:row>16</xdr:row>
          <xdr:rowOff>28575</xdr:rowOff>
        </xdr:to>
        <xdr:sp macro="" textlink="">
          <xdr:nvSpPr>
            <xdr:cNvPr id="43017" name="Check Box 9" hidden="1">
              <a:extLst>
                <a:ext uri="{63B3BB69-23CF-44E3-9099-C40C66FF867C}">
                  <a14:compatExt spid="_x0000_s43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20</xdr:row>
          <xdr:rowOff>9525</xdr:rowOff>
        </xdr:from>
        <xdr:to>
          <xdr:col>8</xdr:col>
          <xdr:colOff>923925</xdr:colOff>
          <xdr:row>21</xdr:row>
          <xdr:rowOff>28575</xdr:rowOff>
        </xdr:to>
        <xdr:sp macro="" textlink="">
          <xdr:nvSpPr>
            <xdr:cNvPr id="43018" name="Check Box 10" hidden="1">
              <a:extLst>
                <a:ext uri="{63B3BB69-23CF-44E3-9099-C40C66FF867C}">
                  <a14:compatExt spid="_x0000_s43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21</xdr:row>
          <xdr:rowOff>19050</xdr:rowOff>
        </xdr:from>
        <xdr:to>
          <xdr:col>8</xdr:col>
          <xdr:colOff>923925</xdr:colOff>
          <xdr:row>22</xdr:row>
          <xdr:rowOff>38100</xdr:rowOff>
        </xdr:to>
        <xdr:sp macro="" textlink="">
          <xdr:nvSpPr>
            <xdr:cNvPr id="43019" name="Check Box 11" hidden="1">
              <a:extLst>
                <a:ext uri="{63B3BB69-23CF-44E3-9099-C40C66FF867C}">
                  <a14:compatExt spid="_x0000_s43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16</xdr:row>
          <xdr:rowOff>0</xdr:rowOff>
        </xdr:from>
        <xdr:to>
          <xdr:col>8</xdr:col>
          <xdr:colOff>914400</xdr:colOff>
          <xdr:row>17</xdr:row>
          <xdr:rowOff>19050</xdr:rowOff>
        </xdr:to>
        <xdr:sp macro="" textlink="">
          <xdr:nvSpPr>
            <xdr:cNvPr id="43020" name="Check Box 12" hidden="1">
              <a:extLst>
                <a:ext uri="{63B3BB69-23CF-44E3-9099-C40C66FF867C}">
                  <a14:compatExt spid="_x0000_s43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0</xdr:rowOff>
        </xdr:from>
        <xdr:to>
          <xdr:col>3</xdr:col>
          <xdr:colOff>933450</xdr:colOff>
          <xdr:row>15</xdr:row>
          <xdr:rowOff>19050</xdr:rowOff>
        </xdr:to>
        <xdr:sp macro="" textlink="">
          <xdr:nvSpPr>
            <xdr:cNvPr id="43021" name="Check Box 13" hidden="1">
              <a:extLst>
                <a:ext uri="{63B3BB69-23CF-44E3-9099-C40C66FF867C}">
                  <a14:compatExt spid="_x0000_s43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43022" name="Check Box 14" hidden="1">
              <a:extLst>
                <a:ext uri="{63B3BB69-23CF-44E3-9099-C40C66FF867C}">
                  <a14:compatExt spid="_x0000_s43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27</xdr:row>
          <xdr:rowOff>0</xdr:rowOff>
        </xdr:from>
        <xdr:to>
          <xdr:col>3</xdr:col>
          <xdr:colOff>933450</xdr:colOff>
          <xdr:row>28</xdr:row>
          <xdr:rowOff>19050</xdr:rowOff>
        </xdr:to>
        <xdr:sp macro="" textlink="">
          <xdr:nvSpPr>
            <xdr:cNvPr id="43023" name="Check Box 15" hidden="1">
              <a:extLst>
                <a:ext uri="{63B3BB69-23CF-44E3-9099-C40C66FF867C}">
                  <a14:compatExt spid="_x0000_s43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2</xdr:row>
      <xdr:rowOff>0</xdr:rowOff>
    </xdr:from>
    <xdr:to>
      <xdr:col>10</xdr:col>
      <xdr:colOff>434340</xdr:colOff>
      <xdr:row>3</xdr:row>
      <xdr:rowOff>76199</xdr:rowOff>
    </xdr:to>
    <xdr:sp macro="" textlink="">
      <xdr:nvSpPr>
        <xdr:cNvPr id="17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0191750" y="323850"/>
          <a:ext cx="1463040" cy="23812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RELATÓRIO ANUAL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43024" name="Check Box 16" hidden="1">
              <a:extLst>
                <a:ext uri="{63B3BB69-23CF-44E3-9099-C40C66FF867C}">
                  <a14:compatExt spid="_x0000_s43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0</xdr:rowOff>
        </xdr:from>
        <xdr:to>
          <xdr:col>3</xdr:col>
          <xdr:colOff>933450</xdr:colOff>
          <xdr:row>17</xdr:row>
          <xdr:rowOff>19050</xdr:rowOff>
        </xdr:to>
        <xdr:sp macro="" textlink="">
          <xdr:nvSpPr>
            <xdr:cNvPr id="43025" name="Check Box 17" hidden="1">
              <a:extLst>
                <a:ext uri="{63B3BB69-23CF-44E3-9099-C40C66FF867C}">
                  <a14:compatExt spid="_x0000_s43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43026" name="Check Box 18" hidden="1">
              <a:extLst>
                <a:ext uri="{63B3BB69-23CF-44E3-9099-C40C66FF867C}">
                  <a14:compatExt spid="_x0000_s43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43027" name="Check Box 19" hidden="1">
              <a:extLst>
                <a:ext uri="{63B3BB69-23CF-44E3-9099-C40C66FF867C}">
                  <a14:compatExt spid="_x0000_s43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0</xdr:rowOff>
        </xdr:from>
        <xdr:to>
          <xdr:col>3</xdr:col>
          <xdr:colOff>933450</xdr:colOff>
          <xdr:row>19</xdr:row>
          <xdr:rowOff>19050</xdr:rowOff>
        </xdr:to>
        <xdr:sp macro="" textlink="">
          <xdr:nvSpPr>
            <xdr:cNvPr id="43028" name="Check Box 20" hidden="1">
              <a:extLst>
                <a:ext uri="{63B3BB69-23CF-44E3-9099-C40C66FF867C}">
                  <a14:compatExt spid="_x0000_s43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3029" name="Check Box 21" hidden="1">
              <a:extLst>
                <a:ext uri="{63B3BB69-23CF-44E3-9099-C40C66FF867C}">
                  <a14:compatExt spid="_x0000_s43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3030" name="Check Box 22" hidden="1">
              <a:extLst>
                <a:ext uri="{63B3BB69-23CF-44E3-9099-C40C66FF867C}">
                  <a14:compatExt spid="_x0000_s43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3031" name="Check Box 23" hidden="1">
              <a:extLst>
                <a:ext uri="{63B3BB69-23CF-44E3-9099-C40C66FF867C}">
                  <a14:compatExt spid="_x0000_s43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0</xdr:rowOff>
        </xdr:from>
        <xdr:to>
          <xdr:col>3</xdr:col>
          <xdr:colOff>933450</xdr:colOff>
          <xdr:row>21</xdr:row>
          <xdr:rowOff>19050</xdr:rowOff>
        </xdr:to>
        <xdr:sp macro="" textlink="">
          <xdr:nvSpPr>
            <xdr:cNvPr id="43032" name="Check Box 24" hidden="1">
              <a:extLst>
                <a:ext uri="{63B3BB69-23CF-44E3-9099-C40C66FF867C}">
                  <a14:compatExt spid="_x0000_s43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3033" name="Check Box 25" hidden="1">
              <a:extLst>
                <a:ext uri="{63B3BB69-23CF-44E3-9099-C40C66FF867C}">
                  <a14:compatExt spid="_x0000_s43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3034" name="Check Box 26" hidden="1">
              <a:extLst>
                <a:ext uri="{63B3BB69-23CF-44E3-9099-C40C66FF867C}">
                  <a14:compatExt spid="_x0000_s43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3035" name="Check Box 27" hidden="1">
              <a:extLst>
                <a:ext uri="{63B3BB69-23CF-44E3-9099-C40C66FF867C}">
                  <a14:compatExt spid="_x0000_s43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0</xdr:rowOff>
        </xdr:from>
        <xdr:to>
          <xdr:col>3</xdr:col>
          <xdr:colOff>933450</xdr:colOff>
          <xdr:row>23</xdr:row>
          <xdr:rowOff>19050</xdr:rowOff>
        </xdr:to>
        <xdr:sp macro="" textlink="">
          <xdr:nvSpPr>
            <xdr:cNvPr id="43036" name="Check Box 28" hidden="1">
              <a:extLst>
                <a:ext uri="{63B3BB69-23CF-44E3-9099-C40C66FF867C}">
                  <a14:compatExt spid="_x0000_s43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3037" name="Check Box 29" hidden="1">
              <a:extLst>
                <a:ext uri="{63B3BB69-23CF-44E3-9099-C40C66FF867C}">
                  <a14:compatExt spid="_x0000_s43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3038" name="Check Box 30" hidden="1">
              <a:extLst>
                <a:ext uri="{63B3BB69-23CF-44E3-9099-C40C66FF867C}">
                  <a14:compatExt spid="_x0000_s43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3039" name="Check Box 31" hidden="1">
              <a:extLst>
                <a:ext uri="{63B3BB69-23CF-44E3-9099-C40C66FF867C}">
                  <a14:compatExt spid="_x0000_s43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0</xdr:rowOff>
        </xdr:from>
        <xdr:to>
          <xdr:col>3</xdr:col>
          <xdr:colOff>933450</xdr:colOff>
          <xdr:row>25</xdr:row>
          <xdr:rowOff>19050</xdr:rowOff>
        </xdr:to>
        <xdr:sp macro="" textlink="">
          <xdr:nvSpPr>
            <xdr:cNvPr id="43040" name="Check Box 32" hidden="1">
              <a:extLst>
                <a:ext uri="{63B3BB69-23CF-44E3-9099-C40C66FF867C}">
                  <a14:compatExt spid="_x0000_s43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3041" name="Check Box 33" hidden="1">
              <a:extLst>
                <a:ext uri="{63B3BB69-23CF-44E3-9099-C40C66FF867C}">
                  <a14:compatExt spid="_x0000_s43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3042" name="Check Box 34" hidden="1">
              <a:extLst>
                <a:ext uri="{63B3BB69-23CF-44E3-9099-C40C66FF867C}">
                  <a14:compatExt spid="_x0000_s43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3043" name="Check Box 35" hidden="1">
              <a:extLst>
                <a:ext uri="{63B3BB69-23CF-44E3-9099-C40C66FF867C}">
                  <a14:compatExt spid="_x0000_s43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43044" name="Check Box 36" hidden="1">
              <a:extLst>
                <a:ext uri="{63B3BB69-23CF-44E3-9099-C40C66FF867C}">
                  <a14:compatExt spid="_x0000_s43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43045" name="Check Box 37" hidden="1">
              <a:extLst>
                <a:ext uri="{63B3BB69-23CF-44E3-9099-C40C66FF867C}">
                  <a14:compatExt spid="_x0000_s43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12</xdr:row>
          <xdr:rowOff>0</xdr:rowOff>
        </xdr:from>
        <xdr:to>
          <xdr:col>3</xdr:col>
          <xdr:colOff>933450</xdr:colOff>
          <xdr:row>13</xdr:row>
          <xdr:rowOff>19050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13</xdr:row>
          <xdr:rowOff>0</xdr:rowOff>
        </xdr:from>
        <xdr:to>
          <xdr:col>3</xdr:col>
          <xdr:colOff>933450</xdr:colOff>
          <xdr:row>14</xdr:row>
          <xdr:rowOff>19050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1562100</xdr:colOff>
          <xdr:row>24</xdr:row>
          <xdr:rowOff>180975</xdr:rowOff>
        </xdr:from>
        <xdr:to>
          <xdr:col>8</xdr:col>
          <xdr:colOff>923925</xdr:colOff>
          <xdr:row>26</xdr:row>
          <xdr:rowOff>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190500</xdr:rowOff>
        </xdr:from>
        <xdr:to>
          <xdr:col>3</xdr:col>
          <xdr:colOff>933450</xdr:colOff>
          <xdr:row>31</xdr:row>
          <xdr:rowOff>9525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180975</xdr:rowOff>
        </xdr:from>
        <xdr:to>
          <xdr:col>3</xdr:col>
          <xdr:colOff>933450</xdr:colOff>
          <xdr:row>32</xdr:row>
          <xdr:rowOff>0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19050</xdr:rowOff>
        </xdr:from>
        <xdr:to>
          <xdr:col>8</xdr:col>
          <xdr:colOff>914400</xdr:colOff>
          <xdr:row>13</xdr:row>
          <xdr:rowOff>38100</xdr:rowOff>
        </xdr:to>
        <xdr:sp macro="" textlink="">
          <xdr:nvSpPr>
            <xdr:cNvPr id="44038" name="Check Box 6" hidden="1">
              <a:extLst>
                <a:ext uri="{63B3BB69-23CF-44E3-9099-C40C66FF867C}">
                  <a14:compatExt spid="_x0000_s44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9525</xdr:rowOff>
        </xdr:from>
        <xdr:to>
          <xdr:col>8</xdr:col>
          <xdr:colOff>914400</xdr:colOff>
          <xdr:row>14</xdr:row>
          <xdr:rowOff>28575</xdr:rowOff>
        </xdr:to>
        <xdr:sp macro="" textlink="">
          <xdr:nvSpPr>
            <xdr:cNvPr id="44039" name="Check Box 7" hidden="1">
              <a:extLst>
                <a:ext uri="{63B3BB69-23CF-44E3-9099-C40C66FF867C}">
                  <a14:compatExt spid="_x0000_s44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14</xdr:row>
          <xdr:rowOff>0</xdr:rowOff>
        </xdr:from>
        <xdr:to>
          <xdr:col>8</xdr:col>
          <xdr:colOff>914400</xdr:colOff>
          <xdr:row>15</xdr:row>
          <xdr:rowOff>19050</xdr:rowOff>
        </xdr:to>
        <xdr:sp macro="" textlink="">
          <xdr:nvSpPr>
            <xdr:cNvPr id="44040" name="Check Box 8" hidden="1">
              <a:extLst>
                <a:ext uri="{63B3BB69-23CF-44E3-9099-C40C66FF867C}">
                  <a14:compatExt spid="_x0000_s44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9525</xdr:rowOff>
        </xdr:from>
        <xdr:to>
          <xdr:col>8</xdr:col>
          <xdr:colOff>914400</xdr:colOff>
          <xdr:row>16</xdr:row>
          <xdr:rowOff>28575</xdr:rowOff>
        </xdr:to>
        <xdr:sp macro="" textlink="">
          <xdr:nvSpPr>
            <xdr:cNvPr id="44041" name="Check Box 9" hidden="1">
              <a:extLst>
                <a:ext uri="{63B3BB69-23CF-44E3-9099-C40C66FF867C}">
                  <a14:compatExt spid="_x0000_s44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20</xdr:row>
          <xdr:rowOff>9525</xdr:rowOff>
        </xdr:from>
        <xdr:to>
          <xdr:col>8</xdr:col>
          <xdr:colOff>923925</xdr:colOff>
          <xdr:row>21</xdr:row>
          <xdr:rowOff>28575</xdr:rowOff>
        </xdr:to>
        <xdr:sp macro="" textlink="">
          <xdr:nvSpPr>
            <xdr:cNvPr id="44042" name="Check Box 10" hidden="1">
              <a:extLst>
                <a:ext uri="{63B3BB69-23CF-44E3-9099-C40C66FF867C}">
                  <a14:compatExt spid="_x0000_s44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21</xdr:row>
          <xdr:rowOff>19050</xdr:rowOff>
        </xdr:from>
        <xdr:to>
          <xdr:col>8</xdr:col>
          <xdr:colOff>923925</xdr:colOff>
          <xdr:row>22</xdr:row>
          <xdr:rowOff>38100</xdr:rowOff>
        </xdr:to>
        <xdr:sp macro="" textlink="">
          <xdr:nvSpPr>
            <xdr:cNvPr id="44043" name="Check Box 11" hidden="1">
              <a:extLst>
                <a:ext uri="{63B3BB69-23CF-44E3-9099-C40C66FF867C}">
                  <a14:compatExt spid="_x0000_s44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16</xdr:row>
          <xdr:rowOff>0</xdr:rowOff>
        </xdr:from>
        <xdr:to>
          <xdr:col>8</xdr:col>
          <xdr:colOff>914400</xdr:colOff>
          <xdr:row>17</xdr:row>
          <xdr:rowOff>19050</xdr:rowOff>
        </xdr:to>
        <xdr:sp macro="" textlink="">
          <xdr:nvSpPr>
            <xdr:cNvPr id="44044" name="Check Box 12" hidden="1">
              <a:extLst>
                <a:ext uri="{63B3BB69-23CF-44E3-9099-C40C66FF867C}">
                  <a14:compatExt spid="_x0000_s44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0</xdr:rowOff>
        </xdr:from>
        <xdr:to>
          <xdr:col>3</xdr:col>
          <xdr:colOff>933450</xdr:colOff>
          <xdr:row>15</xdr:row>
          <xdr:rowOff>19050</xdr:rowOff>
        </xdr:to>
        <xdr:sp macro="" textlink="">
          <xdr:nvSpPr>
            <xdr:cNvPr id="44045" name="Check Box 13" hidden="1">
              <a:extLst>
                <a:ext uri="{63B3BB69-23CF-44E3-9099-C40C66FF867C}">
                  <a14:compatExt spid="_x0000_s44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44046" name="Check Box 14" hidden="1">
              <a:extLst>
                <a:ext uri="{63B3BB69-23CF-44E3-9099-C40C66FF867C}">
                  <a14:compatExt spid="_x0000_s44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27</xdr:row>
          <xdr:rowOff>0</xdr:rowOff>
        </xdr:from>
        <xdr:to>
          <xdr:col>3</xdr:col>
          <xdr:colOff>933450</xdr:colOff>
          <xdr:row>28</xdr:row>
          <xdr:rowOff>19050</xdr:rowOff>
        </xdr:to>
        <xdr:sp macro="" textlink="">
          <xdr:nvSpPr>
            <xdr:cNvPr id="44047" name="Check Box 15" hidden="1">
              <a:extLst>
                <a:ext uri="{63B3BB69-23CF-44E3-9099-C40C66FF867C}">
                  <a14:compatExt spid="_x0000_s44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2</xdr:row>
      <xdr:rowOff>0</xdr:rowOff>
    </xdr:from>
    <xdr:to>
      <xdr:col>10</xdr:col>
      <xdr:colOff>434340</xdr:colOff>
      <xdr:row>3</xdr:row>
      <xdr:rowOff>76199</xdr:rowOff>
    </xdr:to>
    <xdr:sp macro="" textlink="">
      <xdr:nvSpPr>
        <xdr:cNvPr id="17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0191750" y="323850"/>
          <a:ext cx="1463040" cy="23812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RELATÓRIO ANUAL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44048" name="Check Box 16" hidden="1">
              <a:extLst>
                <a:ext uri="{63B3BB69-23CF-44E3-9099-C40C66FF867C}">
                  <a14:compatExt spid="_x0000_s44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0</xdr:rowOff>
        </xdr:from>
        <xdr:to>
          <xdr:col>3</xdr:col>
          <xdr:colOff>933450</xdr:colOff>
          <xdr:row>17</xdr:row>
          <xdr:rowOff>19050</xdr:rowOff>
        </xdr:to>
        <xdr:sp macro="" textlink="">
          <xdr:nvSpPr>
            <xdr:cNvPr id="44049" name="Check Box 17" hidden="1">
              <a:extLst>
                <a:ext uri="{63B3BB69-23CF-44E3-9099-C40C66FF867C}">
                  <a14:compatExt spid="_x0000_s44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44050" name="Check Box 18" hidden="1">
              <a:extLst>
                <a:ext uri="{63B3BB69-23CF-44E3-9099-C40C66FF867C}">
                  <a14:compatExt spid="_x0000_s44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44051" name="Check Box 19" hidden="1">
              <a:extLst>
                <a:ext uri="{63B3BB69-23CF-44E3-9099-C40C66FF867C}">
                  <a14:compatExt spid="_x0000_s44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0</xdr:rowOff>
        </xdr:from>
        <xdr:to>
          <xdr:col>3</xdr:col>
          <xdr:colOff>933450</xdr:colOff>
          <xdr:row>19</xdr:row>
          <xdr:rowOff>19050</xdr:rowOff>
        </xdr:to>
        <xdr:sp macro="" textlink="">
          <xdr:nvSpPr>
            <xdr:cNvPr id="44052" name="Check Box 20" hidden="1">
              <a:extLst>
                <a:ext uri="{63B3BB69-23CF-44E3-9099-C40C66FF867C}">
                  <a14:compatExt spid="_x0000_s44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4053" name="Check Box 21" hidden="1">
              <a:extLst>
                <a:ext uri="{63B3BB69-23CF-44E3-9099-C40C66FF867C}">
                  <a14:compatExt spid="_x0000_s44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4054" name="Check Box 22" hidden="1">
              <a:extLst>
                <a:ext uri="{63B3BB69-23CF-44E3-9099-C40C66FF867C}">
                  <a14:compatExt spid="_x0000_s44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4055" name="Check Box 23" hidden="1">
              <a:extLst>
                <a:ext uri="{63B3BB69-23CF-44E3-9099-C40C66FF867C}">
                  <a14:compatExt spid="_x0000_s44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0</xdr:rowOff>
        </xdr:from>
        <xdr:to>
          <xdr:col>3</xdr:col>
          <xdr:colOff>933450</xdr:colOff>
          <xdr:row>21</xdr:row>
          <xdr:rowOff>19050</xdr:rowOff>
        </xdr:to>
        <xdr:sp macro="" textlink="">
          <xdr:nvSpPr>
            <xdr:cNvPr id="44056" name="Check Box 24" hidden="1">
              <a:extLst>
                <a:ext uri="{63B3BB69-23CF-44E3-9099-C40C66FF867C}">
                  <a14:compatExt spid="_x0000_s44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4057" name="Check Box 25" hidden="1">
              <a:extLst>
                <a:ext uri="{63B3BB69-23CF-44E3-9099-C40C66FF867C}">
                  <a14:compatExt spid="_x0000_s44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4058" name="Check Box 26" hidden="1">
              <a:extLst>
                <a:ext uri="{63B3BB69-23CF-44E3-9099-C40C66FF867C}">
                  <a14:compatExt spid="_x0000_s44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4059" name="Check Box 27" hidden="1">
              <a:extLst>
                <a:ext uri="{63B3BB69-23CF-44E3-9099-C40C66FF867C}">
                  <a14:compatExt spid="_x0000_s44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0</xdr:rowOff>
        </xdr:from>
        <xdr:to>
          <xdr:col>3</xdr:col>
          <xdr:colOff>933450</xdr:colOff>
          <xdr:row>23</xdr:row>
          <xdr:rowOff>19050</xdr:rowOff>
        </xdr:to>
        <xdr:sp macro="" textlink="">
          <xdr:nvSpPr>
            <xdr:cNvPr id="44060" name="Check Box 28" hidden="1">
              <a:extLst>
                <a:ext uri="{63B3BB69-23CF-44E3-9099-C40C66FF867C}">
                  <a14:compatExt spid="_x0000_s44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4061" name="Check Box 29" hidden="1">
              <a:extLst>
                <a:ext uri="{63B3BB69-23CF-44E3-9099-C40C66FF867C}">
                  <a14:compatExt spid="_x0000_s44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4062" name="Check Box 30" hidden="1">
              <a:extLst>
                <a:ext uri="{63B3BB69-23CF-44E3-9099-C40C66FF867C}">
                  <a14:compatExt spid="_x0000_s44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4063" name="Check Box 31" hidden="1">
              <a:extLst>
                <a:ext uri="{63B3BB69-23CF-44E3-9099-C40C66FF867C}">
                  <a14:compatExt spid="_x0000_s44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0</xdr:rowOff>
        </xdr:from>
        <xdr:to>
          <xdr:col>3</xdr:col>
          <xdr:colOff>933450</xdr:colOff>
          <xdr:row>25</xdr:row>
          <xdr:rowOff>19050</xdr:rowOff>
        </xdr:to>
        <xdr:sp macro="" textlink="">
          <xdr:nvSpPr>
            <xdr:cNvPr id="44064" name="Check Box 32" hidden="1">
              <a:extLst>
                <a:ext uri="{63B3BB69-23CF-44E3-9099-C40C66FF867C}">
                  <a14:compatExt spid="_x0000_s44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4065" name="Check Box 33" hidden="1">
              <a:extLst>
                <a:ext uri="{63B3BB69-23CF-44E3-9099-C40C66FF867C}">
                  <a14:compatExt spid="_x0000_s44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4066" name="Check Box 34" hidden="1">
              <a:extLst>
                <a:ext uri="{63B3BB69-23CF-44E3-9099-C40C66FF867C}">
                  <a14:compatExt spid="_x0000_s44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4067" name="Check Box 35" hidden="1">
              <a:extLst>
                <a:ext uri="{63B3BB69-23CF-44E3-9099-C40C66FF867C}">
                  <a14:compatExt spid="_x0000_s44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44068" name="Check Box 36" hidden="1">
              <a:extLst>
                <a:ext uri="{63B3BB69-23CF-44E3-9099-C40C66FF867C}">
                  <a14:compatExt spid="_x0000_s44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44069" name="Check Box 37" hidden="1">
              <a:extLst>
                <a:ext uri="{63B3BB69-23CF-44E3-9099-C40C66FF867C}">
                  <a14:compatExt spid="_x0000_s44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12</xdr:row>
          <xdr:rowOff>0</xdr:rowOff>
        </xdr:from>
        <xdr:to>
          <xdr:col>3</xdr:col>
          <xdr:colOff>933450</xdr:colOff>
          <xdr:row>13</xdr:row>
          <xdr:rowOff>19050</xdr:rowOff>
        </xdr:to>
        <xdr:sp macro="" textlink="">
          <xdr:nvSpPr>
            <xdr:cNvPr id="45057" name="Check Box 1" hidden="1">
              <a:extLst>
                <a:ext uri="{63B3BB69-23CF-44E3-9099-C40C66FF867C}">
                  <a14:compatExt spid="_x0000_s45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13</xdr:row>
          <xdr:rowOff>0</xdr:rowOff>
        </xdr:from>
        <xdr:to>
          <xdr:col>3</xdr:col>
          <xdr:colOff>933450</xdr:colOff>
          <xdr:row>14</xdr:row>
          <xdr:rowOff>19050</xdr:rowOff>
        </xdr:to>
        <xdr:sp macro="" textlink="">
          <xdr:nvSpPr>
            <xdr:cNvPr id="45058" name="Check Box 2" hidden="1">
              <a:extLst>
                <a:ext uri="{63B3BB69-23CF-44E3-9099-C40C66FF867C}">
                  <a14:compatExt spid="_x0000_s45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1562100</xdr:colOff>
          <xdr:row>24</xdr:row>
          <xdr:rowOff>180975</xdr:rowOff>
        </xdr:from>
        <xdr:to>
          <xdr:col>8</xdr:col>
          <xdr:colOff>923925</xdr:colOff>
          <xdr:row>26</xdr:row>
          <xdr:rowOff>0</xdr:rowOff>
        </xdr:to>
        <xdr:sp macro="" textlink="">
          <xdr:nvSpPr>
            <xdr:cNvPr id="45059" name="Check Box 3" hidden="1">
              <a:extLst>
                <a:ext uri="{63B3BB69-23CF-44E3-9099-C40C66FF867C}">
                  <a14:compatExt spid="_x0000_s45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190500</xdr:rowOff>
        </xdr:from>
        <xdr:to>
          <xdr:col>3</xdr:col>
          <xdr:colOff>933450</xdr:colOff>
          <xdr:row>31</xdr:row>
          <xdr:rowOff>9525</xdr:rowOff>
        </xdr:to>
        <xdr:sp macro="" textlink="">
          <xdr:nvSpPr>
            <xdr:cNvPr id="45060" name="Check Box 4" hidden="1">
              <a:extLst>
                <a:ext uri="{63B3BB69-23CF-44E3-9099-C40C66FF867C}">
                  <a14:compatExt spid="_x0000_s45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180975</xdr:rowOff>
        </xdr:from>
        <xdr:to>
          <xdr:col>3</xdr:col>
          <xdr:colOff>933450</xdr:colOff>
          <xdr:row>32</xdr:row>
          <xdr:rowOff>0</xdr:rowOff>
        </xdr:to>
        <xdr:sp macro="" textlink="">
          <xdr:nvSpPr>
            <xdr:cNvPr id="45061" name="Check Box 5" hidden="1">
              <a:extLst>
                <a:ext uri="{63B3BB69-23CF-44E3-9099-C40C66FF867C}">
                  <a14:compatExt spid="_x0000_s45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19050</xdr:rowOff>
        </xdr:from>
        <xdr:to>
          <xdr:col>8</xdr:col>
          <xdr:colOff>914400</xdr:colOff>
          <xdr:row>13</xdr:row>
          <xdr:rowOff>38100</xdr:rowOff>
        </xdr:to>
        <xdr:sp macro="" textlink="">
          <xdr:nvSpPr>
            <xdr:cNvPr id="45062" name="Check Box 6" hidden="1">
              <a:extLst>
                <a:ext uri="{63B3BB69-23CF-44E3-9099-C40C66FF867C}">
                  <a14:compatExt spid="_x0000_s45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9525</xdr:rowOff>
        </xdr:from>
        <xdr:to>
          <xdr:col>8</xdr:col>
          <xdr:colOff>914400</xdr:colOff>
          <xdr:row>14</xdr:row>
          <xdr:rowOff>28575</xdr:rowOff>
        </xdr:to>
        <xdr:sp macro="" textlink="">
          <xdr:nvSpPr>
            <xdr:cNvPr id="45063" name="Check Box 7" hidden="1">
              <a:extLst>
                <a:ext uri="{63B3BB69-23CF-44E3-9099-C40C66FF867C}">
                  <a14:compatExt spid="_x0000_s45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14</xdr:row>
          <xdr:rowOff>0</xdr:rowOff>
        </xdr:from>
        <xdr:to>
          <xdr:col>8</xdr:col>
          <xdr:colOff>914400</xdr:colOff>
          <xdr:row>15</xdr:row>
          <xdr:rowOff>19050</xdr:rowOff>
        </xdr:to>
        <xdr:sp macro="" textlink="">
          <xdr:nvSpPr>
            <xdr:cNvPr id="45064" name="Check Box 8" hidden="1">
              <a:extLst>
                <a:ext uri="{63B3BB69-23CF-44E3-9099-C40C66FF867C}">
                  <a14:compatExt spid="_x0000_s45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9525</xdr:rowOff>
        </xdr:from>
        <xdr:to>
          <xdr:col>8</xdr:col>
          <xdr:colOff>914400</xdr:colOff>
          <xdr:row>16</xdr:row>
          <xdr:rowOff>28575</xdr:rowOff>
        </xdr:to>
        <xdr:sp macro="" textlink="">
          <xdr:nvSpPr>
            <xdr:cNvPr id="45065" name="Check Box 9" hidden="1">
              <a:extLst>
                <a:ext uri="{63B3BB69-23CF-44E3-9099-C40C66FF867C}">
                  <a14:compatExt spid="_x0000_s45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20</xdr:row>
          <xdr:rowOff>9525</xdr:rowOff>
        </xdr:from>
        <xdr:to>
          <xdr:col>8</xdr:col>
          <xdr:colOff>923925</xdr:colOff>
          <xdr:row>21</xdr:row>
          <xdr:rowOff>28575</xdr:rowOff>
        </xdr:to>
        <xdr:sp macro="" textlink="">
          <xdr:nvSpPr>
            <xdr:cNvPr id="45066" name="Check Box 10" hidden="1">
              <a:extLst>
                <a:ext uri="{63B3BB69-23CF-44E3-9099-C40C66FF867C}">
                  <a14:compatExt spid="_x0000_s45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21</xdr:row>
          <xdr:rowOff>19050</xdr:rowOff>
        </xdr:from>
        <xdr:to>
          <xdr:col>8</xdr:col>
          <xdr:colOff>923925</xdr:colOff>
          <xdr:row>22</xdr:row>
          <xdr:rowOff>38100</xdr:rowOff>
        </xdr:to>
        <xdr:sp macro="" textlink="">
          <xdr:nvSpPr>
            <xdr:cNvPr id="45067" name="Check Box 11" hidden="1">
              <a:extLst>
                <a:ext uri="{63B3BB69-23CF-44E3-9099-C40C66FF867C}">
                  <a14:compatExt spid="_x0000_s45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16</xdr:row>
          <xdr:rowOff>0</xdr:rowOff>
        </xdr:from>
        <xdr:to>
          <xdr:col>8</xdr:col>
          <xdr:colOff>914400</xdr:colOff>
          <xdr:row>17</xdr:row>
          <xdr:rowOff>19050</xdr:rowOff>
        </xdr:to>
        <xdr:sp macro="" textlink="">
          <xdr:nvSpPr>
            <xdr:cNvPr id="45068" name="Check Box 12" hidden="1">
              <a:extLst>
                <a:ext uri="{63B3BB69-23CF-44E3-9099-C40C66FF867C}">
                  <a14:compatExt spid="_x0000_s45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0</xdr:rowOff>
        </xdr:from>
        <xdr:to>
          <xdr:col>3</xdr:col>
          <xdr:colOff>933450</xdr:colOff>
          <xdr:row>15</xdr:row>
          <xdr:rowOff>19050</xdr:rowOff>
        </xdr:to>
        <xdr:sp macro="" textlink="">
          <xdr:nvSpPr>
            <xdr:cNvPr id="45069" name="Check Box 13" hidden="1">
              <a:extLst>
                <a:ext uri="{63B3BB69-23CF-44E3-9099-C40C66FF867C}">
                  <a14:compatExt spid="_x0000_s45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45070" name="Check Box 14" hidden="1">
              <a:extLst>
                <a:ext uri="{63B3BB69-23CF-44E3-9099-C40C66FF867C}">
                  <a14:compatExt spid="_x0000_s45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27</xdr:row>
          <xdr:rowOff>0</xdr:rowOff>
        </xdr:from>
        <xdr:to>
          <xdr:col>3</xdr:col>
          <xdr:colOff>933450</xdr:colOff>
          <xdr:row>28</xdr:row>
          <xdr:rowOff>19050</xdr:rowOff>
        </xdr:to>
        <xdr:sp macro="" textlink="">
          <xdr:nvSpPr>
            <xdr:cNvPr id="45071" name="Check Box 15" hidden="1">
              <a:extLst>
                <a:ext uri="{63B3BB69-23CF-44E3-9099-C40C66FF867C}">
                  <a14:compatExt spid="_x0000_s45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2</xdr:row>
      <xdr:rowOff>0</xdr:rowOff>
    </xdr:from>
    <xdr:to>
      <xdr:col>10</xdr:col>
      <xdr:colOff>434340</xdr:colOff>
      <xdr:row>3</xdr:row>
      <xdr:rowOff>76199</xdr:rowOff>
    </xdr:to>
    <xdr:sp macro="" textlink="">
      <xdr:nvSpPr>
        <xdr:cNvPr id="17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0191750" y="323850"/>
          <a:ext cx="1463040" cy="23812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RELATÓRIO ANUAL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45072" name="Check Box 16" hidden="1">
              <a:extLst>
                <a:ext uri="{63B3BB69-23CF-44E3-9099-C40C66FF867C}">
                  <a14:compatExt spid="_x0000_s45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0</xdr:rowOff>
        </xdr:from>
        <xdr:to>
          <xdr:col>3</xdr:col>
          <xdr:colOff>933450</xdr:colOff>
          <xdr:row>17</xdr:row>
          <xdr:rowOff>19050</xdr:rowOff>
        </xdr:to>
        <xdr:sp macro="" textlink="">
          <xdr:nvSpPr>
            <xdr:cNvPr id="45073" name="Check Box 17" hidden="1">
              <a:extLst>
                <a:ext uri="{63B3BB69-23CF-44E3-9099-C40C66FF867C}">
                  <a14:compatExt spid="_x0000_s45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45074" name="Check Box 18" hidden="1">
              <a:extLst>
                <a:ext uri="{63B3BB69-23CF-44E3-9099-C40C66FF867C}">
                  <a14:compatExt spid="_x0000_s45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45075" name="Check Box 19" hidden="1">
              <a:extLst>
                <a:ext uri="{63B3BB69-23CF-44E3-9099-C40C66FF867C}">
                  <a14:compatExt spid="_x0000_s45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0</xdr:rowOff>
        </xdr:from>
        <xdr:to>
          <xdr:col>3</xdr:col>
          <xdr:colOff>933450</xdr:colOff>
          <xdr:row>19</xdr:row>
          <xdr:rowOff>19050</xdr:rowOff>
        </xdr:to>
        <xdr:sp macro="" textlink="">
          <xdr:nvSpPr>
            <xdr:cNvPr id="45076" name="Check Box 20" hidden="1">
              <a:extLst>
                <a:ext uri="{63B3BB69-23CF-44E3-9099-C40C66FF867C}">
                  <a14:compatExt spid="_x0000_s45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5077" name="Check Box 21" hidden="1">
              <a:extLst>
                <a:ext uri="{63B3BB69-23CF-44E3-9099-C40C66FF867C}">
                  <a14:compatExt spid="_x0000_s45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5078" name="Check Box 22" hidden="1">
              <a:extLst>
                <a:ext uri="{63B3BB69-23CF-44E3-9099-C40C66FF867C}">
                  <a14:compatExt spid="_x0000_s45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5079" name="Check Box 23" hidden="1">
              <a:extLst>
                <a:ext uri="{63B3BB69-23CF-44E3-9099-C40C66FF867C}">
                  <a14:compatExt spid="_x0000_s45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0</xdr:rowOff>
        </xdr:from>
        <xdr:to>
          <xdr:col>3</xdr:col>
          <xdr:colOff>933450</xdr:colOff>
          <xdr:row>21</xdr:row>
          <xdr:rowOff>19050</xdr:rowOff>
        </xdr:to>
        <xdr:sp macro="" textlink="">
          <xdr:nvSpPr>
            <xdr:cNvPr id="45080" name="Check Box 24" hidden="1">
              <a:extLst>
                <a:ext uri="{63B3BB69-23CF-44E3-9099-C40C66FF867C}">
                  <a14:compatExt spid="_x0000_s45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5081" name="Check Box 25" hidden="1">
              <a:extLst>
                <a:ext uri="{63B3BB69-23CF-44E3-9099-C40C66FF867C}">
                  <a14:compatExt spid="_x0000_s45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5082" name="Check Box 26" hidden="1">
              <a:extLst>
                <a:ext uri="{63B3BB69-23CF-44E3-9099-C40C66FF867C}">
                  <a14:compatExt spid="_x0000_s45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5083" name="Check Box 27" hidden="1">
              <a:extLst>
                <a:ext uri="{63B3BB69-23CF-44E3-9099-C40C66FF867C}">
                  <a14:compatExt spid="_x0000_s45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0</xdr:rowOff>
        </xdr:from>
        <xdr:to>
          <xdr:col>3</xdr:col>
          <xdr:colOff>933450</xdr:colOff>
          <xdr:row>23</xdr:row>
          <xdr:rowOff>19050</xdr:rowOff>
        </xdr:to>
        <xdr:sp macro="" textlink="">
          <xdr:nvSpPr>
            <xdr:cNvPr id="45084" name="Check Box 28" hidden="1">
              <a:extLst>
                <a:ext uri="{63B3BB69-23CF-44E3-9099-C40C66FF867C}">
                  <a14:compatExt spid="_x0000_s45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5085" name="Check Box 29" hidden="1">
              <a:extLst>
                <a:ext uri="{63B3BB69-23CF-44E3-9099-C40C66FF867C}">
                  <a14:compatExt spid="_x0000_s45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5086" name="Check Box 30" hidden="1">
              <a:extLst>
                <a:ext uri="{63B3BB69-23CF-44E3-9099-C40C66FF867C}">
                  <a14:compatExt spid="_x0000_s45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5087" name="Check Box 31" hidden="1">
              <a:extLst>
                <a:ext uri="{63B3BB69-23CF-44E3-9099-C40C66FF867C}">
                  <a14:compatExt spid="_x0000_s45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0</xdr:rowOff>
        </xdr:from>
        <xdr:to>
          <xdr:col>3</xdr:col>
          <xdr:colOff>933450</xdr:colOff>
          <xdr:row>25</xdr:row>
          <xdr:rowOff>19050</xdr:rowOff>
        </xdr:to>
        <xdr:sp macro="" textlink="">
          <xdr:nvSpPr>
            <xdr:cNvPr id="45088" name="Check Box 32" hidden="1">
              <a:extLst>
                <a:ext uri="{63B3BB69-23CF-44E3-9099-C40C66FF867C}">
                  <a14:compatExt spid="_x0000_s45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5089" name="Check Box 33" hidden="1">
              <a:extLst>
                <a:ext uri="{63B3BB69-23CF-44E3-9099-C40C66FF867C}">
                  <a14:compatExt spid="_x0000_s45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5090" name="Check Box 34" hidden="1">
              <a:extLst>
                <a:ext uri="{63B3BB69-23CF-44E3-9099-C40C66FF867C}">
                  <a14:compatExt spid="_x0000_s45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5091" name="Check Box 35" hidden="1">
              <a:extLst>
                <a:ext uri="{63B3BB69-23CF-44E3-9099-C40C66FF867C}">
                  <a14:compatExt spid="_x0000_s45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45092" name="Check Box 36" hidden="1">
              <a:extLst>
                <a:ext uri="{63B3BB69-23CF-44E3-9099-C40C66FF867C}">
                  <a14:compatExt spid="_x0000_s45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45093" name="Check Box 37" hidden="1">
              <a:extLst>
                <a:ext uri="{63B3BB69-23CF-44E3-9099-C40C66FF867C}">
                  <a14:compatExt spid="_x0000_s45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12</xdr:row>
          <xdr:rowOff>0</xdr:rowOff>
        </xdr:from>
        <xdr:to>
          <xdr:col>3</xdr:col>
          <xdr:colOff>933450</xdr:colOff>
          <xdr:row>13</xdr:row>
          <xdr:rowOff>19050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13</xdr:row>
          <xdr:rowOff>0</xdr:rowOff>
        </xdr:from>
        <xdr:to>
          <xdr:col>3</xdr:col>
          <xdr:colOff>933450</xdr:colOff>
          <xdr:row>14</xdr:row>
          <xdr:rowOff>19050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1562100</xdr:colOff>
          <xdr:row>24</xdr:row>
          <xdr:rowOff>180975</xdr:rowOff>
        </xdr:from>
        <xdr:to>
          <xdr:col>8</xdr:col>
          <xdr:colOff>923925</xdr:colOff>
          <xdr:row>26</xdr:row>
          <xdr:rowOff>0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190500</xdr:rowOff>
        </xdr:from>
        <xdr:to>
          <xdr:col>3</xdr:col>
          <xdr:colOff>933450</xdr:colOff>
          <xdr:row>31</xdr:row>
          <xdr:rowOff>9525</xdr:rowOff>
        </xdr:to>
        <xdr:sp macro="" textlink="">
          <xdr:nvSpPr>
            <xdr:cNvPr id="46084" name="Check Box 4" hidden="1">
              <a:extLst>
                <a:ext uri="{63B3BB69-23CF-44E3-9099-C40C66FF867C}">
                  <a14:compatExt spid="_x0000_s46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180975</xdr:rowOff>
        </xdr:from>
        <xdr:to>
          <xdr:col>3</xdr:col>
          <xdr:colOff>933450</xdr:colOff>
          <xdr:row>32</xdr:row>
          <xdr:rowOff>0</xdr:rowOff>
        </xdr:to>
        <xdr:sp macro="" textlink="">
          <xdr:nvSpPr>
            <xdr:cNvPr id="46085" name="Check Box 5" hidden="1">
              <a:extLst>
                <a:ext uri="{63B3BB69-23CF-44E3-9099-C40C66FF867C}">
                  <a14:compatExt spid="_x0000_s46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19050</xdr:rowOff>
        </xdr:from>
        <xdr:to>
          <xdr:col>8</xdr:col>
          <xdr:colOff>914400</xdr:colOff>
          <xdr:row>13</xdr:row>
          <xdr:rowOff>38100</xdr:rowOff>
        </xdr:to>
        <xdr:sp macro="" textlink="">
          <xdr:nvSpPr>
            <xdr:cNvPr id="46086" name="Check Box 6" hidden="1">
              <a:extLst>
                <a:ext uri="{63B3BB69-23CF-44E3-9099-C40C66FF867C}">
                  <a14:compatExt spid="_x0000_s46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9525</xdr:rowOff>
        </xdr:from>
        <xdr:to>
          <xdr:col>8</xdr:col>
          <xdr:colOff>914400</xdr:colOff>
          <xdr:row>14</xdr:row>
          <xdr:rowOff>28575</xdr:rowOff>
        </xdr:to>
        <xdr:sp macro="" textlink="">
          <xdr:nvSpPr>
            <xdr:cNvPr id="46087" name="Check Box 7" hidden="1">
              <a:extLst>
                <a:ext uri="{63B3BB69-23CF-44E3-9099-C40C66FF867C}">
                  <a14:compatExt spid="_x0000_s46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14</xdr:row>
          <xdr:rowOff>0</xdr:rowOff>
        </xdr:from>
        <xdr:to>
          <xdr:col>8</xdr:col>
          <xdr:colOff>914400</xdr:colOff>
          <xdr:row>15</xdr:row>
          <xdr:rowOff>19050</xdr:rowOff>
        </xdr:to>
        <xdr:sp macro="" textlink="">
          <xdr:nvSpPr>
            <xdr:cNvPr id="46088" name="Check Box 8" hidden="1">
              <a:extLst>
                <a:ext uri="{63B3BB69-23CF-44E3-9099-C40C66FF867C}">
                  <a14:compatExt spid="_x0000_s46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9525</xdr:rowOff>
        </xdr:from>
        <xdr:to>
          <xdr:col>8</xdr:col>
          <xdr:colOff>914400</xdr:colOff>
          <xdr:row>16</xdr:row>
          <xdr:rowOff>28575</xdr:rowOff>
        </xdr:to>
        <xdr:sp macro="" textlink="">
          <xdr:nvSpPr>
            <xdr:cNvPr id="46089" name="Check Box 9" hidden="1">
              <a:extLst>
                <a:ext uri="{63B3BB69-23CF-44E3-9099-C40C66FF867C}">
                  <a14:compatExt spid="_x0000_s46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20</xdr:row>
          <xdr:rowOff>9525</xdr:rowOff>
        </xdr:from>
        <xdr:to>
          <xdr:col>8</xdr:col>
          <xdr:colOff>923925</xdr:colOff>
          <xdr:row>21</xdr:row>
          <xdr:rowOff>28575</xdr:rowOff>
        </xdr:to>
        <xdr:sp macro="" textlink="">
          <xdr:nvSpPr>
            <xdr:cNvPr id="46090" name="Check Box 10" hidden="1">
              <a:extLst>
                <a:ext uri="{63B3BB69-23CF-44E3-9099-C40C66FF867C}">
                  <a14:compatExt spid="_x0000_s46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21</xdr:row>
          <xdr:rowOff>19050</xdr:rowOff>
        </xdr:from>
        <xdr:to>
          <xdr:col>8</xdr:col>
          <xdr:colOff>923925</xdr:colOff>
          <xdr:row>22</xdr:row>
          <xdr:rowOff>38100</xdr:rowOff>
        </xdr:to>
        <xdr:sp macro="" textlink="">
          <xdr:nvSpPr>
            <xdr:cNvPr id="46091" name="Check Box 11" hidden="1">
              <a:extLst>
                <a:ext uri="{63B3BB69-23CF-44E3-9099-C40C66FF867C}">
                  <a14:compatExt spid="_x0000_s46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16</xdr:row>
          <xdr:rowOff>0</xdr:rowOff>
        </xdr:from>
        <xdr:to>
          <xdr:col>8</xdr:col>
          <xdr:colOff>914400</xdr:colOff>
          <xdr:row>17</xdr:row>
          <xdr:rowOff>19050</xdr:rowOff>
        </xdr:to>
        <xdr:sp macro="" textlink="">
          <xdr:nvSpPr>
            <xdr:cNvPr id="46092" name="Check Box 12" hidden="1">
              <a:extLst>
                <a:ext uri="{63B3BB69-23CF-44E3-9099-C40C66FF867C}">
                  <a14:compatExt spid="_x0000_s46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0</xdr:rowOff>
        </xdr:from>
        <xdr:to>
          <xdr:col>3</xdr:col>
          <xdr:colOff>933450</xdr:colOff>
          <xdr:row>15</xdr:row>
          <xdr:rowOff>19050</xdr:rowOff>
        </xdr:to>
        <xdr:sp macro="" textlink="">
          <xdr:nvSpPr>
            <xdr:cNvPr id="46093" name="Check Box 13" hidden="1">
              <a:extLst>
                <a:ext uri="{63B3BB69-23CF-44E3-9099-C40C66FF867C}">
                  <a14:compatExt spid="_x0000_s46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46094" name="Check Box 14" hidden="1">
              <a:extLst>
                <a:ext uri="{63B3BB69-23CF-44E3-9099-C40C66FF867C}">
                  <a14:compatExt spid="_x0000_s46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27</xdr:row>
          <xdr:rowOff>0</xdr:rowOff>
        </xdr:from>
        <xdr:to>
          <xdr:col>3</xdr:col>
          <xdr:colOff>933450</xdr:colOff>
          <xdr:row>28</xdr:row>
          <xdr:rowOff>19050</xdr:rowOff>
        </xdr:to>
        <xdr:sp macro="" textlink="">
          <xdr:nvSpPr>
            <xdr:cNvPr id="46095" name="Check Box 15" hidden="1">
              <a:extLst>
                <a:ext uri="{63B3BB69-23CF-44E3-9099-C40C66FF867C}">
                  <a14:compatExt spid="_x0000_s46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2</xdr:row>
      <xdr:rowOff>0</xdr:rowOff>
    </xdr:from>
    <xdr:to>
      <xdr:col>10</xdr:col>
      <xdr:colOff>434340</xdr:colOff>
      <xdr:row>3</xdr:row>
      <xdr:rowOff>76199</xdr:rowOff>
    </xdr:to>
    <xdr:sp macro="" textlink="">
      <xdr:nvSpPr>
        <xdr:cNvPr id="17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0191750" y="323850"/>
          <a:ext cx="1463040" cy="23812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RELATÓRIO ANUAL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46096" name="Check Box 16" hidden="1">
              <a:extLst>
                <a:ext uri="{63B3BB69-23CF-44E3-9099-C40C66FF867C}">
                  <a14:compatExt spid="_x0000_s46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0</xdr:rowOff>
        </xdr:from>
        <xdr:to>
          <xdr:col>3</xdr:col>
          <xdr:colOff>933450</xdr:colOff>
          <xdr:row>17</xdr:row>
          <xdr:rowOff>19050</xdr:rowOff>
        </xdr:to>
        <xdr:sp macro="" textlink="">
          <xdr:nvSpPr>
            <xdr:cNvPr id="46097" name="Check Box 17" hidden="1">
              <a:extLst>
                <a:ext uri="{63B3BB69-23CF-44E3-9099-C40C66FF867C}">
                  <a14:compatExt spid="_x0000_s46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46098" name="Check Box 18" hidden="1">
              <a:extLst>
                <a:ext uri="{63B3BB69-23CF-44E3-9099-C40C66FF867C}">
                  <a14:compatExt spid="_x0000_s46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46099" name="Check Box 19" hidden="1">
              <a:extLst>
                <a:ext uri="{63B3BB69-23CF-44E3-9099-C40C66FF867C}">
                  <a14:compatExt spid="_x0000_s46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0</xdr:rowOff>
        </xdr:from>
        <xdr:to>
          <xdr:col>3</xdr:col>
          <xdr:colOff>933450</xdr:colOff>
          <xdr:row>19</xdr:row>
          <xdr:rowOff>19050</xdr:rowOff>
        </xdr:to>
        <xdr:sp macro="" textlink="">
          <xdr:nvSpPr>
            <xdr:cNvPr id="46100" name="Check Box 20" hidden="1">
              <a:extLst>
                <a:ext uri="{63B3BB69-23CF-44E3-9099-C40C66FF867C}">
                  <a14:compatExt spid="_x0000_s46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6101" name="Check Box 21" hidden="1">
              <a:extLst>
                <a:ext uri="{63B3BB69-23CF-44E3-9099-C40C66FF867C}">
                  <a14:compatExt spid="_x0000_s46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6102" name="Check Box 22" hidden="1">
              <a:extLst>
                <a:ext uri="{63B3BB69-23CF-44E3-9099-C40C66FF867C}">
                  <a14:compatExt spid="_x0000_s46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6103" name="Check Box 23" hidden="1">
              <a:extLst>
                <a:ext uri="{63B3BB69-23CF-44E3-9099-C40C66FF867C}">
                  <a14:compatExt spid="_x0000_s46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0</xdr:rowOff>
        </xdr:from>
        <xdr:to>
          <xdr:col>3</xdr:col>
          <xdr:colOff>933450</xdr:colOff>
          <xdr:row>21</xdr:row>
          <xdr:rowOff>19050</xdr:rowOff>
        </xdr:to>
        <xdr:sp macro="" textlink="">
          <xdr:nvSpPr>
            <xdr:cNvPr id="46104" name="Check Box 24" hidden="1">
              <a:extLst>
                <a:ext uri="{63B3BB69-23CF-44E3-9099-C40C66FF867C}">
                  <a14:compatExt spid="_x0000_s46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6105" name="Check Box 25" hidden="1">
              <a:extLst>
                <a:ext uri="{63B3BB69-23CF-44E3-9099-C40C66FF867C}">
                  <a14:compatExt spid="_x0000_s46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6106" name="Check Box 26" hidden="1">
              <a:extLst>
                <a:ext uri="{63B3BB69-23CF-44E3-9099-C40C66FF867C}">
                  <a14:compatExt spid="_x0000_s46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6107" name="Check Box 27" hidden="1">
              <a:extLst>
                <a:ext uri="{63B3BB69-23CF-44E3-9099-C40C66FF867C}">
                  <a14:compatExt spid="_x0000_s46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0</xdr:rowOff>
        </xdr:from>
        <xdr:to>
          <xdr:col>3</xdr:col>
          <xdr:colOff>933450</xdr:colOff>
          <xdr:row>23</xdr:row>
          <xdr:rowOff>19050</xdr:rowOff>
        </xdr:to>
        <xdr:sp macro="" textlink="">
          <xdr:nvSpPr>
            <xdr:cNvPr id="46108" name="Check Box 28" hidden="1">
              <a:extLst>
                <a:ext uri="{63B3BB69-23CF-44E3-9099-C40C66FF867C}">
                  <a14:compatExt spid="_x0000_s46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6109" name="Check Box 29" hidden="1">
              <a:extLst>
                <a:ext uri="{63B3BB69-23CF-44E3-9099-C40C66FF867C}">
                  <a14:compatExt spid="_x0000_s46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6110" name="Check Box 30" hidden="1">
              <a:extLst>
                <a:ext uri="{63B3BB69-23CF-44E3-9099-C40C66FF867C}">
                  <a14:compatExt spid="_x0000_s46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6111" name="Check Box 31" hidden="1">
              <a:extLst>
                <a:ext uri="{63B3BB69-23CF-44E3-9099-C40C66FF867C}">
                  <a14:compatExt spid="_x0000_s46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0</xdr:rowOff>
        </xdr:from>
        <xdr:to>
          <xdr:col>3</xdr:col>
          <xdr:colOff>933450</xdr:colOff>
          <xdr:row>25</xdr:row>
          <xdr:rowOff>19050</xdr:rowOff>
        </xdr:to>
        <xdr:sp macro="" textlink="">
          <xdr:nvSpPr>
            <xdr:cNvPr id="46112" name="Check Box 32" hidden="1">
              <a:extLst>
                <a:ext uri="{63B3BB69-23CF-44E3-9099-C40C66FF867C}">
                  <a14:compatExt spid="_x0000_s46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6113" name="Check Box 33" hidden="1">
              <a:extLst>
                <a:ext uri="{63B3BB69-23CF-44E3-9099-C40C66FF867C}">
                  <a14:compatExt spid="_x0000_s46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6114" name="Check Box 34" hidden="1">
              <a:extLst>
                <a:ext uri="{63B3BB69-23CF-44E3-9099-C40C66FF867C}">
                  <a14:compatExt spid="_x0000_s46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6115" name="Check Box 35" hidden="1">
              <a:extLst>
                <a:ext uri="{63B3BB69-23CF-44E3-9099-C40C66FF867C}">
                  <a14:compatExt spid="_x0000_s46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46116" name="Check Box 36" hidden="1">
              <a:extLst>
                <a:ext uri="{63B3BB69-23CF-44E3-9099-C40C66FF867C}">
                  <a14:compatExt spid="_x0000_s46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46117" name="Check Box 37" hidden="1">
              <a:extLst>
                <a:ext uri="{63B3BB69-23CF-44E3-9099-C40C66FF867C}">
                  <a14:compatExt spid="_x0000_s46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876300</xdr:colOff>
      <xdr:row>30</xdr:row>
      <xdr:rowOff>95250</xdr:rowOff>
    </xdr:from>
    <xdr:to>
      <xdr:col>7</xdr:col>
      <xdr:colOff>1295400</xdr:colOff>
      <xdr:row>33</xdr:row>
      <xdr:rowOff>149924</xdr:rowOff>
    </xdr:to>
    <xdr:pic>
      <xdr:nvPicPr>
        <xdr:cNvPr id="40" name="Imagem 39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5981700"/>
          <a:ext cx="2676525" cy="654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19</xdr:col>
      <xdr:colOff>0</xdr:colOff>
      <xdr:row>1</xdr:row>
      <xdr:rowOff>0</xdr:rowOff>
    </xdr:to>
    <xdr:sp macro="" textlink="">
      <xdr:nvSpPr>
        <xdr:cNvPr id="2" name="Borda do Cabeçalho" descr="&quot;&quot;" title="Header border"/>
        <xdr:cNvSpPr/>
      </xdr:nvSpPr>
      <xdr:spPr>
        <a:xfrm>
          <a:off x="13182600" y="0"/>
          <a:ext cx="2103120" cy="43841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16</xdr:col>
      <xdr:colOff>253244</xdr:colOff>
      <xdr:row>0</xdr:row>
      <xdr:rowOff>95251</xdr:rowOff>
    </xdr:from>
    <xdr:to>
      <xdr:col>18</xdr:col>
      <xdr:colOff>419100</xdr:colOff>
      <xdr:row>0</xdr:row>
      <xdr:rowOff>333375</xdr:rowOff>
    </xdr:to>
    <xdr:sp macro="" textlink="">
      <xdr:nvSpPr>
        <xdr:cNvPr id="6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3550144" y="95251"/>
          <a:ext cx="1385056" cy="238124"/>
        </a:xfrm>
        <a:prstGeom prst="rect">
          <a:avLst/>
        </a:prstGeom>
        <a:solidFill>
          <a:srgbClr val="B1B3B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800" b="1" spc="40" baseline="0">
              <a:solidFill>
                <a:schemeClr val="bg1"/>
              </a:solidFill>
              <a:latin typeface="+mj-lt"/>
            </a:rPr>
            <a:t>voltar à gráficos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11</xdr:row>
          <xdr:rowOff>180975</xdr:rowOff>
        </xdr:from>
        <xdr:to>
          <xdr:col>3</xdr:col>
          <xdr:colOff>933450</xdr:colOff>
          <xdr:row>13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12</xdr:row>
          <xdr:rowOff>180975</xdr:rowOff>
        </xdr:from>
        <xdr:to>
          <xdr:col>3</xdr:col>
          <xdr:colOff>933450</xdr:colOff>
          <xdr:row>14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161925</xdr:rowOff>
        </xdr:from>
        <xdr:to>
          <xdr:col>8</xdr:col>
          <xdr:colOff>923925</xdr:colOff>
          <xdr:row>25</xdr:row>
          <xdr:rowOff>180975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171450</xdr:rowOff>
        </xdr:from>
        <xdr:to>
          <xdr:col>3</xdr:col>
          <xdr:colOff>933450</xdr:colOff>
          <xdr:row>30</xdr:row>
          <xdr:rowOff>190500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161925</xdr:rowOff>
        </xdr:from>
        <xdr:to>
          <xdr:col>3</xdr:col>
          <xdr:colOff>933450</xdr:colOff>
          <xdr:row>31</xdr:row>
          <xdr:rowOff>180975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0</xdr:rowOff>
        </xdr:from>
        <xdr:to>
          <xdr:col>8</xdr:col>
          <xdr:colOff>914400</xdr:colOff>
          <xdr:row>13</xdr:row>
          <xdr:rowOff>19050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190500</xdr:rowOff>
        </xdr:from>
        <xdr:to>
          <xdr:col>8</xdr:col>
          <xdr:colOff>914400</xdr:colOff>
          <xdr:row>14</xdr:row>
          <xdr:rowOff>9525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180975</xdr:rowOff>
        </xdr:from>
        <xdr:to>
          <xdr:col>8</xdr:col>
          <xdr:colOff>914400</xdr:colOff>
          <xdr:row>15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14</xdr:row>
          <xdr:rowOff>190500</xdr:rowOff>
        </xdr:from>
        <xdr:to>
          <xdr:col>8</xdr:col>
          <xdr:colOff>914400</xdr:colOff>
          <xdr:row>16</xdr:row>
          <xdr:rowOff>9525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19</xdr:row>
          <xdr:rowOff>190500</xdr:rowOff>
        </xdr:from>
        <xdr:to>
          <xdr:col>8</xdr:col>
          <xdr:colOff>923925</xdr:colOff>
          <xdr:row>21</xdr:row>
          <xdr:rowOff>9525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21</xdr:row>
          <xdr:rowOff>0</xdr:rowOff>
        </xdr:from>
        <xdr:to>
          <xdr:col>8</xdr:col>
          <xdr:colOff>923925</xdr:colOff>
          <xdr:row>22</xdr:row>
          <xdr:rowOff>19050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180975</xdr:rowOff>
        </xdr:from>
        <xdr:to>
          <xdr:col>8</xdr:col>
          <xdr:colOff>914400</xdr:colOff>
          <xdr:row>17</xdr:row>
          <xdr:rowOff>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13</xdr:row>
          <xdr:rowOff>180975</xdr:rowOff>
        </xdr:from>
        <xdr:to>
          <xdr:col>3</xdr:col>
          <xdr:colOff>933450</xdr:colOff>
          <xdr:row>15</xdr:row>
          <xdr:rowOff>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180975</xdr:rowOff>
        </xdr:from>
        <xdr:to>
          <xdr:col>3</xdr:col>
          <xdr:colOff>933450</xdr:colOff>
          <xdr:row>16</xdr:row>
          <xdr:rowOff>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180975</xdr:rowOff>
        </xdr:from>
        <xdr:to>
          <xdr:col>3</xdr:col>
          <xdr:colOff>933450</xdr:colOff>
          <xdr:row>28</xdr:row>
          <xdr:rowOff>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2</xdr:row>
      <xdr:rowOff>0</xdr:rowOff>
    </xdr:from>
    <xdr:to>
      <xdr:col>10</xdr:col>
      <xdr:colOff>434340</xdr:colOff>
      <xdr:row>3</xdr:row>
      <xdr:rowOff>76199</xdr:rowOff>
    </xdr:to>
    <xdr:sp macro="" textlink="">
      <xdr:nvSpPr>
        <xdr:cNvPr id="22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0191750" y="323850"/>
          <a:ext cx="1463040" cy="23812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RELATÓRIO ANUAL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180975</xdr:rowOff>
        </xdr:from>
        <xdr:to>
          <xdr:col>3</xdr:col>
          <xdr:colOff>933450</xdr:colOff>
          <xdr:row>16</xdr:row>
          <xdr:rowOff>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180975</xdr:rowOff>
        </xdr:from>
        <xdr:to>
          <xdr:col>3</xdr:col>
          <xdr:colOff>933450</xdr:colOff>
          <xdr:row>17</xdr:row>
          <xdr:rowOff>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180975</xdr:rowOff>
        </xdr:from>
        <xdr:to>
          <xdr:col>3</xdr:col>
          <xdr:colOff>933450</xdr:colOff>
          <xdr:row>18</xdr:row>
          <xdr:rowOff>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180975</xdr:rowOff>
        </xdr:from>
        <xdr:to>
          <xdr:col>3</xdr:col>
          <xdr:colOff>933450</xdr:colOff>
          <xdr:row>18</xdr:row>
          <xdr:rowOff>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180975</xdr:rowOff>
        </xdr:from>
        <xdr:to>
          <xdr:col>3</xdr:col>
          <xdr:colOff>933450</xdr:colOff>
          <xdr:row>19</xdr:row>
          <xdr:rowOff>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180975</xdr:rowOff>
        </xdr:from>
        <xdr:to>
          <xdr:col>3</xdr:col>
          <xdr:colOff>933450</xdr:colOff>
          <xdr:row>20</xdr:row>
          <xdr:rowOff>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180975</xdr:rowOff>
        </xdr:from>
        <xdr:to>
          <xdr:col>3</xdr:col>
          <xdr:colOff>933450</xdr:colOff>
          <xdr:row>20</xdr:row>
          <xdr:rowOff>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180975</xdr:rowOff>
        </xdr:from>
        <xdr:to>
          <xdr:col>3</xdr:col>
          <xdr:colOff>933450</xdr:colOff>
          <xdr:row>20</xdr:row>
          <xdr:rowOff>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180975</xdr:rowOff>
        </xdr:from>
        <xdr:to>
          <xdr:col>3</xdr:col>
          <xdr:colOff>933450</xdr:colOff>
          <xdr:row>21</xdr:row>
          <xdr:rowOff>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180975</xdr:rowOff>
        </xdr:from>
        <xdr:to>
          <xdr:col>3</xdr:col>
          <xdr:colOff>933450</xdr:colOff>
          <xdr:row>22</xdr:row>
          <xdr:rowOff>0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180975</xdr:rowOff>
        </xdr:from>
        <xdr:to>
          <xdr:col>3</xdr:col>
          <xdr:colOff>933450</xdr:colOff>
          <xdr:row>22</xdr:row>
          <xdr:rowOff>0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180975</xdr:rowOff>
        </xdr:from>
        <xdr:to>
          <xdr:col>3</xdr:col>
          <xdr:colOff>933450</xdr:colOff>
          <xdr:row>22</xdr:row>
          <xdr:rowOff>0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180975</xdr:rowOff>
        </xdr:from>
        <xdr:to>
          <xdr:col>3</xdr:col>
          <xdr:colOff>933450</xdr:colOff>
          <xdr:row>23</xdr:row>
          <xdr:rowOff>0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180975</xdr:rowOff>
        </xdr:from>
        <xdr:to>
          <xdr:col>3</xdr:col>
          <xdr:colOff>933450</xdr:colOff>
          <xdr:row>24</xdr:row>
          <xdr:rowOff>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180975</xdr:rowOff>
        </xdr:from>
        <xdr:to>
          <xdr:col>3</xdr:col>
          <xdr:colOff>933450</xdr:colOff>
          <xdr:row>24</xdr:row>
          <xdr:rowOff>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180975</xdr:rowOff>
        </xdr:from>
        <xdr:to>
          <xdr:col>3</xdr:col>
          <xdr:colOff>933450</xdr:colOff>
          <xdr:row>24</xdr:row>
          <xdr:rowOff>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180975</xdr:rowOff>
        </xdr:from>
        <xdr:to>
          <xdr:col>3</xdr:col>
          <xdr:colOff>933450</xdr:colOff>
          <xdr:row>25</xdr:row>
          <xdr:rowOff>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180975</xdr:rowOff>
        </xdr:from>
        <xdr:to>
          <xdr:col>3</xdr:col>
          <xdr:colOff>933450</xdr:colOff>
          <xdr:row>26</xdr:row>
          <xdr:rowOff>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180975</xdr:rowOff>
        </xdr:from>
        <xdr:to>
          <xdr:col>3</xdr:col>
          <xdr:colOff>933450</xdr:colOff>
          <xdr:row>26</xdr:row>
          <xdr:rowOff>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180975</xdr:rowOff>
        </xdr:from>
        <xdr:to>
          <xdr:col>3</xdr:col>
          <xdr:colOff>933450</xdr:colOff>
          <xdr:row>26</xdr:row>
          <xdr:rowOff>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180975</xdr:rowOff>
        </xdr:from>
        <xdr:to>
          <xdr:col>3</xdr:col>
          <xdr:colOff>933450</xdr:colOff>
          <xdr:row>27</xdr:row>
          <xdr:rowOff>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180975</xdr:rowOff>
        </xdr:from>
        <xdr:to>
          <xdr:col>3</xdr:col>
          <xdr:colOff>933450</xdr:colOff>
          <xdr:row>27</xdr:row>
          <xdr:rowOff>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790575</xdr:colOff>
      <xdr:row>29</xdr:row>
      <xdr:rowOff>67173</xdr:rowOff>
    </xdr:from>
    <xdr:to>
      <xdr:col>7</xdr:col>
      <xdr:colOff>1209675</xdr:colOff>
      <xdr:row>32</xdr:row>
      <xdr:rowOff>121847</xdr:rowOff>
    </xdr:to>
    <xdr:pic>
      <xdr:nvPicPr>
        <xdr:cNvPr id="2" name="Imagem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5953623"/>
          <a:ext cx="2676525" cy="6547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12</xdr:row>
          <xdr:rowOff>0</xdr:rowOff>
        </xdr:from>
        <xdr:to>
          <xdr:col>3</xdr:col>
          <xdr:colOff>933450</xdr:colOff>
          <xdr:row>13</xdr:row>
          <xdr:rowOff>19050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13</xdr:row>
          <xdr:rowOff>0</xdr:rowOff>
        </xdr:from>
        <xdr:to>
          <xdr:col>3</xdr:col>
          <xdr:colOff>933450</xdr:colOff>
          <xdr:row>14</xdr:row>
          <xdr:rowOff>19050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1562100</xdr:colOff>
          <xdr:row>24</xdr:row>
          <xdr:rowOff>180975</xdr:rowOff>
        </xdr:from>
        <xdr:to>
          <xdr:col>8</xdr:col>
          <xdr:colOff>923925</xdr:colOff>
          <xdr:row>26</xdr:row>
          <xdr:rowOff>0</xdr:rowOff>
        </xdr:to>
        <xdr:sp macro="" textlink="">
          <xdr:nvSpPr>
            <xdr:cNvPr id="35843" name="Check Box 3" hidden="1">
              <a:extLst>
                <a:ext uri="{63B3BB69-23CF-44E3-9099-C40C66FF867C}">
                  <a14:compatExt spid="_x0000_s35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190500</xdr:rowOff>
        </xdr:from>
        <xdr:to>
          <xdr:col>3</xdr:col>
          <xdr:colOff>933450</xdr:colOff>
          <xdr:row>31</xdr:row>
          <xdr:rowOff>9525</xdr:rowOff>
        </xdr:to>
        <xdr:sp macro="" textlink="">
          <xdr:nvSpPr>
            <xdr:cNvPr id="35844" name="Check Box 4" hidden="1">
              <a:extLst>
                <a:ext uri="{63B3BB69-23CF-44E3-9099-C40C66FF867C}">
                  <a14:compatExt spid="_x0000_s35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180975</xdr:rowOff>
        </xdr:from>
        <xdr:to>
          <xdr:col>3</xdr:col>
          <xdr:colOff>933450</xdr:colOff>
          <xdr:row>32</xdr:row>
          <xdr:rowOff>0</xdr:rowOff>
        </xdr:to>
        <xdr:sp macro="" textlink="">
          <xdr:nvSpPr>
            <xdr:cNvPr id="35845" name="Check Box 5" hidden="1">
              <a:extLst>
                <a:ext uri="{63B3BB69-23CF-44E3-9099-C40C66FF867C}">
                  <a14:compatExt spid="_x0000_s35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19050</xdr:rowOff>
        </xdr:from>
        <xdr:to>
          <xdr:col>8</xdr:col>
          <xdr:colOff>914400</xdr:colOff>
          <xdr:row>13</xdr:row>
          <xdr:rowOff>38100</xdr:rowOff>
        </xdr:to>
        <xdr:sp macro="" textlink="">
          <xdr:nvSpPr>
            <xdr:cNvPr id="35846" name="Check Box 6" hidden="1">
              <a:extLst>
                <a:ext uri="{63B3BB69-23CF-44E3-9099-C40C66FF867C}">
                  <a14:compatExt spid="_x0000_s35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9525</xdr:rowOff>
        </xdr:from>
        <xdr:to>
          <xdr:col>8</xdr:col>
          <xdr:colOff>914400</xdr:colOff>
          <xdr:row>14</xdr:row>
          <xdr:rowOff>28575</xdr:rowOff>
        </xdr:to>
        <xdr:sp macro="" textlink="">
          <xdr:nvSpPr>
            <xdr:cNvPr id="35847" name="Check Box 7" hidden="1">
              <a:extLst>
                <a:ext uri="{63B3BB69-23CF-44E3-9099-C40C66FF867C}">
                  <a14:compatExt spid="_x0000_s35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14</xdr:row>
          <xdr:rowOff>0</xdr:rowOff>
        </xdr:from>
        <xdr:to>
          <xdr:col>8</xdr:col>
          <xdr:colOff>914400</xdr:colOff>
          <xdr:row>15</xdr:row>
          <xdr:rowOff>19050</xdr:rowOff>
        </xdr:to>
        <xdr:sp macro="" textlink="">
          <xdr:nvSpPr>
            <xdr:cNvPr id="35848" name="Check Box 8" hidden="1">
              <a:extLst>
                <a:ext uri="{63B3BB69-23CF-44E3-9099-C40C66FF867C}">
                  <a14:compatExt spid="_x0000_s35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9525</xdr:rowOff>
        </xdr:from>
        <xdr:to>
          <xdr:col>8</xdr:col>
          <xdr:colOff>914400</xdr:colOff>
          <xdr:row>16</xdr:row>
          <xdr:rowOff>28575</xdr:rowOff>
        </xdr:to>
        <xdr:sp macro="" textlink="">
          <xdr:nvSpPr>
            <xdr:cNvPr id="35849" name="Check Box 9" hidden="1">
              <a:extLst>
                <a:ext uri="{63B3BB69-23CF-44E3-9099-C40C66FF867C}">
                  <a14:compatExt spid="_x0000_s35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20</xdr:row>
          <xdr:rowOff>9525</xdr:rowOff>
        </xdr:from>
        <xdr:to>
          <xdr:col>8</xdr:col>
          <xdr:colOff>923925</xdr:colOff>
          <xdr:row>21</xdr:row>
          <xdr:rowOff>28575</xdr:rowOff>
        </xdr:to>
        <xdr:sp macro="" textlink="">
          <xdr:nvSpPr>
            <xdr:cNvPr id="35850" name="Check Box 10" hidden="1">
              <a:extLst>
                <a:ext uri="{63B3BB69-23CF-44E3-9099-C40C66FF867C}">
                  <a14:compatExt spid="_x0000_s35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21</xdr:row>
          <xdr:rowOff>19050</xdr:rowOff>
        </xdr:from>
        <xdr:to>
          <xdr:col>8</xdr:col>
          <xdr:colOff>923925</xdr:colOff>
          <xdr:row>22</xdr:row>
          <xdr:rowOff>38100</xdr:rowOff>
        </xdr:to>
        <xdr:sp macro="" textlink="">
          <xdr:nvSpPr>
            <xdr:cNvPr id="35851" name="Check Box 11" hidden="1">
              <a:extLst>
                <a:ext uri="{63B3BB69-23CF-44E3-9099-C40C66FF867C}">
                  <a14:compatExt spid="_x0000_s35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16</xdr:row>
          <xdr:rowOff>0</xdr:rowOff>
        </xdr:from>
        <xdr:to>
          <xdr:col>8</xdr:col>
          <xdr:colOff>914400</xdr:colOff>
          <xdr:row>17</xdr:row>
          <xdr:rowOff>19050</xdr:rowOff>
        </xdr:to>
        <xdr:sp macro="" textlink="">
          <xdr:nvSpPr>
            <xdr:cNvPr id="35852" name="Check Box 12" hidden="1">
              <a:extLst>
                <a:ext uri="{63B3BB69-23CF-44E3-9099-C40C66FF867C}">
                  <a14:compatExt spid="_x0000_s35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0</xdr:rowOff>
        </xdr:from>
        <xdr:to>
          <xdr:col>3</xdr:col>
          <xdr:colOff>933450</xdr:colOff>
          <xdr:row>15</xdr:row>
          <xdr:rowOff>19050</xdr:rowOff>
        </xdr:to>
        <xdr:sp macro="" textlink="">
          <xdr:nvSpPr>
            <xdr:cNvPr id="35853" name="Check Box 13" hidden="1">
              <a:extLst>
                <a:ext uri="{63B3BB69-23CF-44E3-9099-C40C66FF867C}">
                  <a14:compatExt spid="_x0000_s35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35854" name="Check Box 14" hidden="1">
              <a:extLst>
                <a:ext uri="{63B3BB69-23CF-44E3-9099-C40C66FF867C}">
                  <a14:compatExt spid="_x0000_s35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27</xdr:row>
          <xdr:rowOff>0</xdr:rowOff>
        </xdr:from>
        <xdr:to>
          <xdr:col>3</xdr:col>
          <xdr:colOff>933450</xdr:colOff>
          <xdr:row>28</xdr:row>
          <xdr:rowOff>19050</xdr:rowOff>
        </xdr:to>
        <xdr:sp macro="" textlink="">
          <xdr:nvSpPr>
            <xdr:cNvPr id="35855" name="Check Box 15" hidden="1">
              <a:extLst>
                <a:ext uri="{63B3BB69-23CF-44E3-9099-C40C66FF867C}">
                  <a14:compatExt spid="_x0000_s35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2</xdr:row>
      <xdr:rowOff>0</xdr:rowOff>
    </xdr:from>
    <xdr:to>
      <xdr:col>10</xdr:col>
      <xdr:colOff>434340</xdr:colOff>
      <xdr:row>3</xdr:row>
      <xdr:rowOff>76199</xdr:rowOff>
    </xdr:to>
    <xdr:sp macro="" textlink="">
      <xdr:nvSpPr>
        <xdr:cNvPr id="17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0191750" y="323850"/>
          <a:ext cx="1463040" cy="23812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RELATÓRIO ANUAL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35856" name="Check Box 16" hidden="1">
              <a:extLst>
                <a:ext uri="{63B3BB69-23CF-44E3-9099-C40C66FF867C}">
                  <a14:compatExt spid="_x0000_s35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0</xdr:rowOff>
        </xdr:from>
        <xdr:to>
          <xdr:col>3</xdr:col>
          <xdr:colOff>933450</xdr:colOff>
          <xdr:row>17</xdr:row>
          <xdr:rowOff>19050</xdr:rowOff>
        </xdr:to>
        <xdr:sp macro="" textlink="">
          <xdr:nvSpPr>
            <xdr:cNvPr id="35857" name="Check Box 17" hidden="1">
              <a:extLst>
                <a:ext uri="{63B3BB69-23CF-44E3-9099-C40C66FF867C}">
                  <a14:compatExt spid="_x0000_s35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35858" name="Check Box 18" hidden="1">
              <a:extLst>
                <a:ext uri="{63B3BB69-23CF-44E3-9099-C40C66FF867C}">
                  <a14:compatExt spid="_x0000_s35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35859" name="Check Box 19" hidden="1">
              <a:extLst>
                <a:ext uri="{63B3BB69-23CF-44E3-9099-C40C66FF867C}">
                  <a14:compatExt spid="_x0000_s35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0</xdr:rowOff>
        </xdr:from>
        <xdr:to>
          <xdr:col>3</xdr:col>
          <xdr:colOff>933450</xdr:colOff>
          <xdr:row>19</xdr:row>
          <xdr:rowOff>19050</xdr:rowOff>
        </xdr:to>
        <xdr:sp macro="" textlink="">
          <xdr:nvSpPr>
            <xdr:cNvPr id="35860" name="Check Box 20" hidden="1">
              <a:extLst>
                <a:ext uri="{63B3BB69-23CF-44E3-9099-C40C66FF867C}">
                  <a14:compatExt spid="_x0000_s35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35861" name="Check Box 21" hidden="1">
              <a:extLst>
                <a:ext uri="{63B3BB69-23CF-44E3-9099-C40C66FF867C}">
                  <a14:compatExt spid="_x0000_s35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35862" name="Check Box 22" hidden="1">
              <a:extLst>
                <a:ext uri="{63B3BB69-23CF-44E3-9099-C40C66FF867C}">
                  <a14:compatExt spid="_x0000_s35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35863" name="Check Box 23" hidden="1">
              <a:extLst>
                <a:ext uri="{63B3BB69-23CF-44E3-9099-C40C66FF867C}">
                  <a14:compatExt spid="_x0000_s35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0</xdr:rowOff>
        </xdr:from>
        <xdr:to>
          <xdr:col>3</xdr:col>
          <xdr:colOff>933450</xdr:colOff>
          <xdr:row>21</xdr:row>
          <xdr:rowOff>19050</xdr:rowOff>
        </xdr:to>
        <xdr:sp macro="" textlink="">
          <xdr:nvSpPr>
            <xdr:cNvPr id="35864" name="Check Box 24" hidden="1">
              <a:extLst>
                <a:ext uri="{63B3BB69-23CF-44E3-9099-C40C66FF867C}">
                  <a14:compatExt spid="_x0000_s35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35865" name="Check Box 25" hidden="1">
              <a:extLst>
                <a:ext uri="{63B3BB69-23CF-44E3-9099-C40C66FF867C}">
                  <a14:compatExt spid="_x0000_s35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35866" name="Check Box 26" hidden="1">
              <a:extLst>
                <a:ext uri="{63B3BB69-23CF-44E3-9099-C40C66FF867C}">
                  <a14:compatExt spid="_x0000_s35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35867" name="Check Box 27" hidden="1">
              <a:extLst>
                <a:ext uri="{63B3BB69-23CF-44E3-9099-C40C66FF867C}">
                  <a14:compatExt spid="_x0000_s35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0</xdr:rowOff>
        </xdr:from>
        <xdr:to>
          <xdr:col>3</xdr:col>
          <xdr:colOff>933450</xdr:colOff>
          <xdr:row>23</xdr:row>
          <xdr:rowOff>19050</xdr:rowOff>
        </xdr:to>
        <xdr:sp macro="" textlink="">
          <xdr:nvSpPr>
            <xdr:cNvPr id="35868" name="Check Box 28" hidden="1">
              <a:extLst>
                <a:ext uri="{63B3BB69-23CF-44E3-9099-C40C66FF867C}">
                  <a14:compatExt spid="_x0000_s35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35869" name="Check Box 29" hidden="1">
              <a:extLst>
                <a:ext uri="{63B3BB69-23CF-44E3-9099-C40C66FF867C}">
                  <a14:compatExt spid="_x0000_s35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35870" name="Check Box 30" hidden="1">
              <a:extLst>
                <a:ext uri="{63B3BB69-23CF-44E3-9099-C40C66FF867C}">
                  <a14:compatExt spid="_x0000_s35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35871" name="Check Box 31" hidden="1">
              <a:extLst>
                <a:ext uri="{63B3BB69-23CF-44E3-9099-C40C66FF867C}">
                  <a14:compatExt spid="_x0000_s35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0</xdr:rowOff>
        </xdr:from>
        <xdr:to>
          <xdr:col>3</xdr:col>
          <xdr:colOff>933450</xdr:colOff>
          <xdr:row>25</xdr:row>
          <xdr:rowOff>19050</xdr:rowOff>
        </xdr:to>
        <xdr:sp macro="" textlink="">
          <xdr:nvSpPr>
            <xdr:cNvPr id="35872" name="Check Box 32" hidden="1">
              <a:extLst>
                <a:ext uri="{63B3BB69-23CF-44E3-9099-C40C66FF867C}">
                  <a14:compatExt spid="_x0000_s35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35873" name="Check Box 33" hidden="1">
              <a:extLst>
                <a:ext uri="{63B3BB69-23CF-44E3-9099-C40C66FF867C}">
                  <a14:compatExt spid="_x0000_s35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35874" name="Check Box 34" hidden="1">
              <a:extLst>
                <a:ext uri="{63B3BB69-23CF-44E3-9099-C40C66FF867C}">
                  <a14:compatExt spid="_x0000_s35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35875" name="Check Box 35" hidden="1">
              <a:extLst>
                <a:ext uri="{63B3BB69-23CF-44E3-9099-C40C66FF867C}">
                  <a14:compatExt spid="_x0000_s35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35876" name="Check Box 36" hidden="1">
              <a:extLst>
                <a:ext uri="{63B3BB69-23CF-44E3-9099-C40C66FF867C}">
                  <a14:compatExt spid="_x0000_s35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35877" name="Check Box 37" hidden="1">
              <a:extLst>
                <a:ext uri="{63B3BB69-23CF-44E3-9099-C40C66FF867C}">
                  <a14:compatExt spid="_x0000_s35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876300</xdr:colOff>
      <xdr:row>29</xdr:row>
      <xdr:rowOff>95250</xdr:rowOff>
    </xdr:from>
    <xdr:to>
      <xdr:col>7</xdr:col>
      <xdr:colOff>1295400</xdr:colOff>
      <xdr:row>32</xdr:row>
      <xdr:rowOff>149924</xdr:rowOff>
    </xdr:to>
    <xdr:pic>
      <xdr:nvPicPr>
        <xdr:cNvPr id="40" name="Imagem 39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5981700"/>
          <a:ext cx="2676525" cy="6547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11</xdr:row>
          <xdr:rowOff>180975</xdr:rowOff>
        </xdr:from>
        <xdr:to>
          <xdr:col>3</xdr:col>
          <xdr:colOff>933450</xdr:colOff>
          <xdr:row>13</xdr:row>
          <xdr:rowOff>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12</xdr:row>
          <xdr:rowOff>180975</xdr:rowOff>
        </xdr:from>
        <xdr:to>
          <xdr:col>3</xdr:col>
          <xdr:colOff>933450</xdr:colOff>
          <xdr:row>14</xdr:row>
          <xdr:rowOff>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161925</xdr:rowOff>
        </xdr:from>
        <xdr:to>
          <xdr:col>8</xdr:col>
          <xdr:colOff>923925</xdr:colOff>
          <xdr:row>25</xdr:row>
          <xdr:rowOff>180975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171450</xdr:rowOff>
        </xdr:from>
        <xdr:to>
          <xdr:col>3</xdr:col>
          <xdr:colOff>933450</xdr:colOff>
          <xdr:row>30</xdr:row>
          <xdr:rowOff>190500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161925</xdr:rowOff>
        </xdr:from>
        <xdr:to>
          <xdr:col>3</xdr:col>
          <xdr:colOff>933450</xdr:colOff>
          <xdr:row>31</xdr:row>
          <xdr:rowOff>180975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0</xdr:rowOff>
        </xdr:from>
        <xdr:to>
          <xdr:col>8</xdr:col>
          <xdr:colOff>914400</xdr:colOff>
          <xdr:row>13</xdr:row>
          <xdr:rowOff>19050</xdr:rowOff>
        </xdr:to>
        <xdr:sp macro="" textlink="">
          <xdr:nvSpPr>
            <xdr:cNvPr id="36870" name="Check Box 6" hidden="1">
              <a:extLst>
                <a:ext uri="{63B3BB69-23CF-44E3-9099-C40C66FF867C}">
                  <a14:compatExt spid="_x0000_s36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190500</xdr:rowOff>
        </xdr:from>
        <xdr:to>
          <xdr:col>8</xdr:col>
          <xdr:colOff>914400</xdr:colOff>
          <xdr:row>14</xdr:row>
          <xdr:rowOff>9525</xdr:rowOff>
        </xdr:to>
        <xdr:sp macro="" textlink="">
          <xdr:nvSpPr>
            <xdr:cNvPr id="36871" name="Check Box 7" hidden="1">
              <a:extLst>
                <a:ext uri="{63B3BB69-23CF-44E3-9099-C40C66FF867C}">
                  <a14:compatExt spid="_x0000_s3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180975</xdr:rowOff>
        </xdr:from>
        <xdr:to>
          <xdr:col>8</xdr:col>
          <xdr:colOff>914400</xdr:colOff>
          <xdr:row>15</xdr:row>
          <xdr:rowOff>0</xdr:rowOff>
        </xdr:to>
        <xdr:sp macro="" textlink="">
          <xdr:nvSpPr>
            <xdr:cNvPr id="36872" name="Check Box 8" hidden="1">
              <a:extLst>
                <a:ext uri="{63B3BB69-23CF-44E3-9099-C40C66FF867C}">
                  <a14:compatExt spid="_x0000_s36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14</xdr:row>
          <xdr:rowOff>190500</xdr:rowOff>
        </xdr:from>
        <xdr:to>
          <xdr:col>8</xdr:col>
          <xdr:colOff>914400</xdr:colOff>
          <xdr:row>16</xdr:row>
          <xdr:rowOff>9525</xdr:rowOff>
        </xdr:to>
        <xdr:sp macro="" textlink="">
          <xdr:nvSpPr>
            <xdr:cNvPr id="36873" name="Check Box 9" hidden="1">
              <a:extLst>
                <a:ext uri="{63B3BB69-23CF-44E3-9099-C40C66FF867C}">
                  <a14:compatExt spid="_x0000_s3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19</xdr:row>
          <xdr:rowOff>190500</xdr:rowOff>
        </xdr:from>
        <xdr:to>
          <xdr:col>8</xdr:col>
          <xdr:colOff>923925</xdr:colOff>
          <xdr:row>21</xdr:row>
          <xdr:rowOff>9525</xdr:rowOff>
        </xdr:to>
        <xdr:sp macro="" textlink="">
          <xdr:nvSpPr>
            <xdr:cNvPr id="36874" name="Check Box 10" hidden="1">
              <a:extLst>
                <a:ext uri="{63B3BB69-23CF-44E3-9099-C40C66FF867C}">
                  <a14:compatExt spid="_x0000_s36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21</xdr:row>
          <xdr:rowOff>0</xdr:rowOff>
        </xdr:from>
        <xdr:to>
          <xdr:col>8</xdr:col>
          <xdr:colOff>923925</xdr:colOff>
          <xdr:row>22</xdr:row>
          <xdr:rowOff>19050</xdr:rowOff>
        </xdr:to>
        <xdr:sp macro="" textlink="">
          <xdr:nvSpPr>
            <xdr:cNvPr id="36875" name="Check Box 11" hidden="1">
              <a:extLst>
                <a:ext uri="{63B3BB69-23CF-44E3-9099-C40C66FF867C}">
                  <a14:compatExt spid="_x0000_s36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180975</xdr:rowOff>
        </xdr:from>
        <xdr:to>
          <xdr:col>8</xdr:col>
          <xdr:colOff>914400</xdr:colOff>
          <xdr:row>17</xdr:row>
          <xdr:rowOff>0</xdr:rowOff>
        </xdr:to>
        <xdr:sp macro="" textlink="">
          <xdr:nvSpPr>
            <xdr:cNvPr id="36876" name="Check Box 12" hidden="1">
              <a:extLst>
                <a:ext uri="{63B3BB69-23CF-44E3-9099-C40C66FF867C}">
                  <a14:compatExt spid="_x0000_s36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13</xdr:row>
          <xdr:rowOff>180975</xdr:rowOff>
        </xdr:from>
        <xdr:to>
          <xdr:col>3</xdr:col>
          <xdr:colOff>933450</xdr:colOff>
          <xdr:row>15</xdr:row>
          <xdr:rowOff>0</xdr:rowOff>
        </xdr:to>
        <xdr:sp macro="" textlink="">
          <xdr:nvSpPr>
            <xdr:cNvPr id="36877" name="Check Box 13" hidden="1">
              <a:extLst>
                <a:ext uri="{63B3BB69-23CF-44E3-9099-C40C66FF867C}">
                  <a14:compatExt spid="_x0000_s36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180975</xdr:rowOff>
        </xdr:from>
        <xdr:to>
          <xdr:col>3</xdr:col>
          <xdr:colOff>933450</xdr:colOff>
          <xdr:row>16</xdr:row>
          <xdr:rowOff>0</xdr:rowOff>
        </xdr:to>
        <xdr:sp macro="" textlink="">
          <xdr:nvSpPr>
            <xdr:cNvPr id="36878" name="Check Box 14" hidden="1">
              <a:extLst>
                <a:ext uri="{63B3BB69-23CF-44E3-9099-C40C66FF867C}">
                  <a14:compatExt spid="_x0000_s36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180975</xdr:rowOff>
        </xdr:from>
        <xdr:to>
          <xdr:col>3</xdr:col>
          <xdr:colOff>933450</xdr:colOff>
          <xdr:row>28</xdr:row>
          <xdr:rowOff>0</xdr:rowOff>
        </xdr:to>
        <xdr:sp macro="" textlink="">
          <xdr:nvSpPr>
            <xdr:cNvPr id="36879" name="Check Box 15" hidden="1">
              <a:extLst>
                <a:ext uri="{63B3BB69-23CF-44E3-9099-C40C66FF867C}">
                  <a14:compatExt spid="_x0000_s36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2</xdr:row>
      <xdr:rowOff>0</xdr:rowOff>
    </xdr:from>
    <xdr:to>
      <xdr:col>10</xdr:col>
      <xdr:colOff>434340</xdr:colOff>
      <xdr:row>3</xdr:row>
      <xdr:rowOff>76199</xdr:rowOff>
    </xdr:to>
    <xdr:sp macro="" textlink="">
      <xdr:nvSpPr>
        <xdr:cNvPr id="17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0191750" y="323850"/>
          <a:ext cx="1463040" cy="23812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RELATÓRIO ANUAL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180975</xdr:rowOff>
        </xdr:from>
        <xdr:to>
          <xdr:col>3</xdr:col>
          <xdr:colOff>933450</xdr:colOff>
          <xdr:row>16</xdr:row>
          <xdr:rowOff>0</xdr:rowOff>
        </xdr:to>
        <xdr:sp macro="" textlink="">
          <xdr:nvSpPr>
            <xdr:cNvPr id="36880" name="Check Box 16" hidden="1">
              <a:extLst>
                <a:ext uri="{63B3BB69-23CF-44E3-9099-C40C66FF867C}">
                  <a14:compatExt spid="_x0000_s36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180975</xdr:rowOff>
        </xdr:from>
        <xdr:to>
          <xdr:col>3</xdr:col>
          <xdr:colOff>933450</xdr:colOff>
          <xdr:row>17</xdr:row>
          <xdr:rowOff>0</xdr:rowOff>
        </xdr:to>
        <xdr:sp macro="" textlink="">
          <xdr:nvSpPr>
            <xdr:cNvPr id="36881" name="Check Box 17" hidden="1">
              <a:extLst>
                <a:ext uri="{63B3BB69-23CF-44E3-9099-C40C66FF867C}">
                  <a14:compatExt spid="_x0000_s36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180975</xdr:rowOff>
        </xdr:from>
        <xdr:to>
          <xdr:col>3</xdr:col>
          <xdr:colOff>933450</xdr:colOff>
          <xdr:row>18</xdr:row>
          <xdr:rowOff>0</xdr:rowOff>
        </xdr:to>
        <xdr:sp macro="" textlink="">
          <xdr:nvSpPr>
            <xdr:cNvPr id="36882" name="Check Box 18" hidden="1">
              <a:extLst>
                <a:ext uri="{63B3BB69-23CF-44E3-9099-C40C66FF867C}">
                  <a14:compatExt spid="_x0000_s36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180975</xdr:rowOff>
        </xdr:from>
        <xdr:to>
          <xdr:col>3</xdr:col>
          <xdr:colOff>933450</xdr:colOff>
          <xdr:row>18</xdr:row>
          <xdr:rowOff>0</xdr:rowOff>
        </xdr:to>
        <xdr:sp macro="" textlink="">
          <xdr:nvSpPr>
            <xdr:cNvPr id="36883" name="Check Box 19" hidden="1">
              <a:extLst>
                <a:ext uri="{63B3BB69-23CF-44E3-9099-C40C66FF867C}">
                  <a14:compatExt spid="_x0000_s36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180975</xdr:rowOff>
        </xdr:from>
        <xdr:to>
          <xdr:col>3</xdr:col>
          <xdr:colOff>933450</xdr:colOff>
          <xdr:row>19</xdr:row>
          <xdr:rowOff>0</xdr:rowOff>
        </xdr:to>
        <xdr:sp macro="" textlink="">
          <xdr:nvSpPr>
            <xdr:cNvPr id="36884" name="Check Box 20" hidden="1">
              <a:extLst>
                <a:ext uri="{63B3BB69-23CF-44E3-9099-C40C66FF867C}">
                  <a14:compatExt spid="_x0000_s36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180975</xdr:rowOff>
        </xdr:from>
        <xdr:to>
          <xdr:col>3</xdr:col>
          <xdr:colOff>933450</xdr:colOff>
          <xdr:row>20</xdr:row>
          <xdr:rowOff>0</xdr:rowOff>
        </xdr:to>
        <xdr:sp macro="" textlink="">
          <xdr:nvSpPr>
            <xdr:cNvPr id="36885" name="Check Box 21" hidden="1">
              <a:extLst>
                <a:ext uri="{63B3BB69-23CF-44E3-9099-C40C66FF867C}">
                  <a14:compatExt spid="_x0000_s36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180975</xdr:rowOff>
        </xdr:from>
        <xdr:to>
          <xdr:col>3</xdr:col>
          <xdr:colOff>933450</xdr:colOff>
          <xdr:row>20</xdr:row>
          <xdr:rowOff>0</xdr:rowOff>
        </xdr:to>
        <xdr:sp macro="" textlink="">
          <xdr:nvSpPr>
            <xdr:cNvPr id="36886" name="Check Box 22" hidden="1">
              <a:extLst>
                <a:ext uri="{63B3BB69-23CF-44E3-9099-C40C66FF867C}">
                  <a14:compatExt spid="_x0000_s36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180975</xdr:rowOff>
        </xdr:from>
        <xdr:to>
          <xdr:col>3</xdr:col>
          <xdr:colOff>933450</xdr:colOff>
          <xdr:row>20</xdr:row>
          <xdr:rowOff>0</xdr:rowOff>
        </xdr:to>
        <xdr:sp macro="" textlink="">
          <xdr:nvSpPr>
            <xdr:cNvPr id="36887" name="Check Box 23" hidden="1">
              <a:extLst>
                <a:ext uri="{63B3BB69-23CF-44E3-9099-C40C66FF867C}">
                  <a14:compatExt spid="_x0000_s36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180975</xdr:rowOff>
        </xdr:from>
        <xdr:to>
          <xdr:col>3</xdr:col>
          <xdr:colOff>933450</xdr:colOff>
          <xdr:row>21</xdr:row>
          <xdr:rowOff>0</xdr:rowOff>
        </xdr:to>
        <xdr:sp macro="" textlink="">
          <xdr:nvSpPr>
            <xdr:cNvPr id="36888" name="Check Box 24" hidden="1">
              <a:extLst>
                <a:ext uri="{63B3BB69-23CF-44E3-9099-C40C66FF867C}">
                  <a14:compatExt spid="_x0000_s36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180975</xdr:rowOff>
        </xdr:from>
        <xdr:to>
          <xdr:col>3</xdr:col>
          <xdr:colOff>933450</xdr:colOff>
          <xdr:row>22</xdr:row>
          <xdr:rowOff>0</xdr:rowOff>
        </xdr:to>
        <xdr:sp macro="" textlink="">
          <xdr:nvSpPr>
            <xdr:cNvPr id="36889" name="Check Box 25" hidden="1">
              <a:extLst>
                <a:ext uri="{63B3BB69-23CF-44E3-9099-C40C66FF867C}">
                  <a14:compatExt spid="_x0000_s36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180975</xdr:rowOff>
        </xdr:from>
        <xdr:to>
          <xdr:col>3</xdr:col>
          <xdr:colOff>933450</xdr:colOff>
          <xdr:row>22</xdr:row>
          <xdr:rowOff>0</xdr:rowOff>
        </xdr:to>
        <xdr:sp macro="" textlink="">
          <xdr:nvSpPr>
            <xdr:cNvPr id="36890" name="Check Box 26" hidden="1">
              <a:extLst>
                <a:ext uri="{63B3BB69-23CF-44E3-9099-C40C66FF867C}">
                  <a14:compatExt spid="_x0000_s36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180975</xdr:rowOff>
        </xdr:from>
        <xdr:to>
          <xdr:col>3</xdr:col>
          <xdr:colOff>933450</xdr:colOff>
          <xdr:row>22</xdr:row>
          <xdr:rowOff>0</xdr:rowOff>
        </xdr:to>
        <xdr:sp macro="" textlink="">
          <xdr:nvSpPr>
            <xdr:cNvPr id="36891" name="Check Box 27" hidden="1">
              <a:extLst>
                <a:ext uri="{63B3BB69-23CF-44E3-9099-C40C66FF867C}">
                  <a14:compatExt spid="_x0000_s36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180975</xdr:rowOff>
        </xdr:from>
        <xdr:to>
          <xdr:col>3</xdr:col>
          <xdr:colOff>933450</xdr:colOff>
          <xdr:row>23</xdr:row>
          <xdr:rowOff>0</xdr:rowOff>
        </xdr:to>
        <xdr:sp macro="" textlink="">
          <xdr:nvSpPr>
            <xdr:cNvPr id="36892" name="Check Box 28" hidden="1">
              <a:extLst>
                <a:ext uri="{63B3BB69-23CF-44E3-9099-C40C66FF867C}">
                  <a14:compatExt spid="_x0000_s36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180975</xdr:rowOff>
        </xdr:from>
        <xdr:to>
          <xdr:col>3</xdr:col>
          <xdr:colOff>933450</xdr:colOff>
          <xdr:row>24</xdr:row>
          <xdr:rowOff>0</xdr:rowOff>
        </xdr:to>
        <xdr:sp macro="" textlink="">
          <xdr:nvSpPr>
            <xdr:cNvPr id="36893" name="Check Box 29" hidden="1">
              <a:extLst>
                <a:ext uri="{63B3BB69-23CF-44E3-9099-C40C66FF867C}">
                  <a14:compatExt spid="_x0000_s36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180975</xdr:rowOff>
        </xdr:from>
        <xdr:to>
          <xdr:col>3</xdr:col>
          <xdr:colOff>933450</xdr:colOff>
          <xdr:row>24</xdr:row>
          <xdr:rowOff>0</xdr:rowOff>
        </xdr:to>
        <xdr:sp macro="" textlink="">
          <xdr:nvSpPr>
            <xdr:cNvPr id="36894" name="Check Box 30" hidden="1">
              <a:extLst>
                <a:ext uri="{63B3BB69-23CF-44E3-9099-C40C66FF867C}">
                  <a14:compatExt spid="_x0000_s36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180975</xdr:rowOff>
        </xdr:from>
        <xdr:to>
          <xdr:col>3</xdr:col>
          <xdr:colOff>933450</xdr:colOff>
          <xdr:row>24</xdr:row>
          <xdr:rowOff>0</xdr:rowOff>
        </xdr:to>
        <xdr:sp macro="" textlink="">
          <xdr:nvSpPr>
            <xdr:cNvPr id="36895" name="Check Box 31" hidden="1">
              <a:extLst>
                <a:ext uri="{63B3BB69-23CF-44E3-9099-C40C66FF867C}">
                  <a14:compatExt spid="_x0000_s36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180975</xdr:rowOff>
        </xdr:from>
        <xdr:to>
          <xdr:col>3</xdr:col>
          <xdr:colOff>933450</xdr:colOff>
          <xdr:row>25</xdr:row>
          <xdr:rowOff>0</xdr:rowOff>
        </xdr:to>
        <xdr:sp macro="" textlink="">
          <xdr:nvSpPr>
            <xdr:cNvPr id="36896" name="Check Box 32" hidden="1">
              <a:extLst>
                <a:ext uri="{63B3BB69-23CF-44E3-9099-C40C66FF867C}">
                  <a14:compatExt spid="_x0000_s36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180975</xdr:rowOff>
        </xdr:from>
        <xdr:to>
          <xdr:col>3</xdr:col>
          <xdr:colOff>933450</xdr:colOff>
          <xdr:row>26</xdr:row>
          <xdr:rowOff>0</xdr:rowOff>
        </xdr:to>
        <xdr:sp macro="" textlink="">
          <xdr:nvSpPr>
            <xdr:cNvPr id="36897" name="Check Box 33" hidden="1">
              <a:extLst>
                <a:ext uri="{63B3BB69-23CF-44E3-9099-C40C66FF867C}">
                  <a14:compatExt spid="_x0000_s36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180975</xdr:rowOff>
        </xdr:from>
        <xdr:to>
          <xdr:col>3</xdr:col>
          <xdr:colOff>933450</xdr:colOff>
          <xdr:row>26</xdr:row>
          <xdr:rowOff>0</xdr:rowOff>
        </xdr:to>
        <xdr:sp macro="" textlink="">
          <xdr:nvSpPr>
            <xdr:cNvPr id="36898" name="Check Box 34" hidden="1">
              <a:extLst>
                <a:ext uri="{63B3BB69-23CF-44E3-9099-C40C66FF867C}">
                  <a14:compatExt spid="_x0000_s36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180975</xdr:rowOff>
        </xdr:from>
        <xdr:to>
          <xdr:col>3</xdr:col>
          <xdr:colOff>933450</xdr:colOff>
          <xdr:row>26</xdr:row>
          <xdr:rowOff>0</xdr:rowOff>
        </xdr:to>
        <xdr:sp macro="" textlink="">
          <xdr:nvSpPr>
            <xdr:cNvPr id="36899" name="Check Box 35" hidden="1">
              <a:extLst>
                <a:ext uri="{63B3BB69-23CF-44E3-9099-C40C66FF867C}">
                  <a14:compatExt spid="_x0000_s36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180975</xdr:rowOff>
        </xdr:from>
        <xdr:to>
          <xdr:col>3</xdr:col>
          <xdr:colOff>933450</xdr:colOff>
          <xdr:row>27</xdr:row>
          <xdr:rowOff>0</xdr:rowOff>
        </xdr:to>
        <xdr:sp macro="" textlink="">
          <xdr:nvSpPr>
            <xdr:cNvPr id="36900" name="Check Box 36" hidden="1">
              <a:extLst>
                <a:ext uri="{63B3BB69-23CF-44E3-9099-C40C66FF867C}">
                  <a14:compatExt spid="_x0000_s36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180975</xdr:rowOff>
        </xdr:from>
        <xdr:to>
          <xdr:col>3</xdr:col>
          <xdr:colOff>933450</xdr:colOff>
          <xdr:row>27</xdr:row>
          <xdr:rowOff>0</xdr:rowOff>
        </xdr:to>
        <xdr:sp macro="" textlink="">
          <xdr:nvSpPr>
            <xdr:cNvPr id="36901" name="Check Box 37" hidden="1">
              <a:extLst>
                <a:ext uri="{63B3BB69-23CF-44E3-9099-C40C66FF867C}">
                  <a14:compatExt spid="_x0000_s36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11</xdr:row>
          <xdr:rowOff>190500</xdr:rowOff>
        </xdr:from>
        <xdr:to>
          <xdr:col>3</xdr:col>
          <xdr:colOff>933450</xdr:colOff>
          <xdr:row>13</xdr:row>
          <xdr:rowOff>9525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12</xdr:row>
          <xdr:rowOff>190500</xdr:rowOff>
        </xdr:from>
        <xdr:to>
          <xdr:col>3</xdr:col>
          <xdr:colOff>933450</xdr:colOff>
          <xdr:row>14</xdr:row>
          <xdr:rowOff>9525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171450</xdr:rowOff>
        </xdr:from>
        <xdr:to>
          <xdr:col>8</xdr:col>
          <xdr:colOff>923925</xdr:colOff>
          <xdr:row>25</xdr:row>
          <xdr:rowOff>190500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180975</xdr:rowOff>
        </xdr:from>
        <xdr:to>
          <xdr:col>3</xdr:col>
          <xdr:colOff>933450</xdr:colOff>
          <xdr:row>31</xdr:row>
          <xdr:rowOff>0</xdr:rowOff>
        </xdr:to>
        <xdr:sp macro="" textlink="">
          <xdr:nvSpPr>
            <xdr:cNvPr id="37892" name="Check Box 4" hidden="1">
              <a:extLst>
                <a:ext uri="{63B3BB69-23CF-44E3-9099-C40C66FF867C}">
                  <a14:compatExt spid="_x0000_s37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171450</xdr:rowOff>
        </xdr:from>
        <xdr:to>
          <xdr:col>3</xdr:col>
          <xdr:colOff>933450</xdr:colOff>
          <xdr:row>31</xdr:row>
          <xdr:rowOff>190500</xdr:rowOff>
        </xdr:to>
        <xdr:sp macro="" textlink="">
          <xdr:nvSpPr>
            <xdr:cNvPr id="37893" name="Check Box 5" hidden="1">
              <a:extLst>
                <a:ext uri="{63B3BB69-23CF-44E3-9099-C40C66FF867C}">
                  <a14:compatExt spid="_x0000_s37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9525</xdr:rowOff>
        </xdr:from>
        <xdr:to>
          <xdr:col>8</xdr:col>
          <xdr:colOff>914400</xdr:colOff>
          <xdr:row>13</xdr:row>
          <xdr:rowOff>28575</xdr:rowOff>
        </xdr:to>
        <xdr:sp macro="" textlink="">
          <xdr:nvSpPr>
            <xdr:cNvPr id="37894" name="Check Box 6" hidden="1">
              <a:extLst>
                <a:ext uri="{63B3BB69-23CF-44E3-9099-C40C66FF867C}">
                  <a14:compatExt spid="_x0000_s37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0</xdr:rowOff>
        </xdr:from>
        <xdr:to>
          <xdr:col>8</xdr:col>
          <xdr:colOff>914400</xdr:colOff>
          <xdr:row>14</xdr:row>
          <xdr:rowOff>19050</xdr:rowOff>
        </xdr:to>
        <xdr:sp macro="" textlink="">
          <xdr:nvSpPr>
            <xdr:cNvPr id="37895" name="Check Box 7" hidden="1">
              <a:extLst>
                <a:ext uri="{63B3BB69-23CF-44E3-9099-C40C66FF867C}">
                  <a14:compatExt spid="_x0000_s37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190500</xdr:rowOff>
        </xdr:from>
        <xdr:to>
          <xdr:col>8</xdr:col>
          <xdr:colOff>914400</xdr:colOff>
          <xdr:row>15</xdr:row>
          <xdr:rowOff>9525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0</xdr:rowOff>
        </xdr:from>
        <xdr:to>
          <xdr:col>8</xdr:col>
          <xdr:colOff>914400</xdr:colOff>
          <xdr:row>16</xdr:row>
          <xdr:rowOff>19050</xdr:rowOff>
        </xdr:to>
        <xdr:sp macro="" textlink="">
          <xdr:nvSpPr>
            <xdr:cNvPr id="37897" name="Check Box 9" hidden="1">
              <a:extLst>
                <a:ext uri="{63B3BB69-23CF-44E3-9099-C40C66FF867C}">
                  <a14:compatExt spid="_x0000_s37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20</xdr:row>
          <xdr:rowOff>0</xdr:rowOff>
        </xdr:from>
        <xdr:to>
          <xdr:col>8</xdr:col>
          <xdr:colOff>923925</xdr:colOff>
          <xdr:row>21</xdr:row>
          <xdr:rowOff>19050</xdr:rowOff>
        </xdr:to>
        <xdr:sp macro="" textlink="">
          <xdr:nvSpPr>
            <xdr:cNvPr id="37898" name="Check Box 10" hidden="1">
              <a:extLst>
                <a:ext uri="{63B3BB69-23CF-44E3-9099-C40C66FF867C}">
                  <a14:compatExt spid="_x0000_s37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21</xdr:row>
          <xdr:rowOff>9525</xdr:rowOff>
        </xdr:from>
        <xdr:to>
          <xdr:col>8</xdr:col>
          <xdr:colOff>923925</xdr:colOff>
          <xdr:row>22</xdr:row>
          <xdr:rowOff>28575</xdr:rowOff>
        </xdr:to>
        <xdr:sp macro="" textlink="">
          <xdr:nvSpPr>
            <xdr:cNvPr id="37899" name="Check Box 11" hidden="1">
              <a:extLst>
                <a:ext uri="{63B3BB69-23CF-44E3-9099-C40C66FF867C}">
                  <a14:compatExt spid="_x0000_s37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190500</xdr:rowOff>
        </xdr:from>
        <xdr:to>
          <xdr:col>8</xdr:col>
          <xdr:colOff>914400</xdr:colOff>
          <xdr:row>17</xdr:row>
          <xdr:rowOff>9525</xdr:rowOff>
        </xdr:to>
        <xdr:sp macro="" textlink="">
          <xdr:nvSpPr>
            <xdr:cNvPr id="37900" name="Check Box 12" hidden="1">
              <a:extLst>
                <a:ext uri="{63B3BB69-23CF-44E3-9099-C40C66FF867C}">
                  <a14:compatExt spid="_x0000_s37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13</xdr:row>
          <xdr:rowOff>190500</xdr:rowOff>
        </xdr:from>
        <xdr:to>
          <xdr:col>3</xdr:col>
          <xdr:colOff>933450</xdr:colOff>
          <xdr:row>15</xdr:row>
          <xdr:rowOff>9525</xdr:rowOff>
        </xdr:to>
        <xdr:sp macro="" textlink="">
          <xdr:nvSpPr>
            <xdr:cNvPr id="37901" name="Check Box 13" hidden="1">
              <a:extLst>
                <a:ext uri="{63B3BB69-23CF-44E3-9099-C40C66FF867C}">
                  <a14:compatExt spid="_x0000_s37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190500</xdr:rowOff>
        </xdr:from>
        <xdr:to>
          <xdr:col>3</xdr:col>
          <xdr:colOff>933450</xdr:colOff>
          <xdr:row>16</xdr:row>
          <xdr:rowOff>9525</xdr:rowOff>
        </xdr:to>
        <xdr:sp macro="" textlink="">
          <xdr:nvSpPr>
            <xdr:cNvPr id="37902" name="Check Box 14" hidden="1">
              <a:extLst>
                <a:ext uri="{63B3BB69-23CF-44E3-9099-C40C66FF867C}">
                  <a14:compatExt spid="_x0000_s37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190500</xdr:rowOff>
        </xdr:from>
        <xdr:to>
          <xdr:col>3</xdr:col>
          <xdr:colOff>933450</xdr:colOff>
          <xdr:row>28</xdr:row>
          <xdr:rowOff>9525</xdr:rowOff>
        </xdr:to>
        <xdr:sp macro="" textlink="">
          <xdr:nvSpPr>
            <xdr:cNvPr id="37903" name="Check Box 15" hidden="1">
              <a:extLst>
                <a:ext uri="{63B3BB69-23CF-44E3-9099-C40C66FF867C}">
                  <a14:compatExt spid="_x0000_s37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2</xdr:row>
      <xdr:rowOff>0</xdr:rowOff>
    </xdr:from>
    <xdr:to>
      <xdr:col>10</xdr:col>
      <xdr:colOff>434340</xdr:colOff>
      <xdr:row>3</xdr:row>
      <xdr:rowOff>76199</xdr:rowOff>
    </xdr:to>
    <xdr:sp macro="" textlink="">
      <xdr:nvSpPr>
        <xdr:cNvPr id="17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0191750" y="323850"/>
          <a:ext cx="1463040" cy="23812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RELATÓRIO ANUAL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190500</xdr:rowOff>
        </xdr:from>
        <xdr:to>
          <xdr:col>3</xdr:col>
          <xdr:colOff>933450</xdr:colOff>
          <xdr:row>16</xdr:row>
          <xdr:rowOff>9525</xdr:rowOff>
        </xdr:to>
        <xdr:sp macro="" textlink="">
          <xdr:nvSpPr>
            <xdr:cNvPr id="37904" name="Check Box 16" hidden="1">
              <a:extLst>
                <a:ext uri="{63B3BB69-23CF-44E3-9099-C40C66FF867C}">
                  <a14:compatExt spid="_x0000_s37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190500</xdr:rowOff>
        </xdr:from>
        <xdr:to>
          <xdr:col>3</xdr:col>
          <xdr:colOff>933450</xdr:colOff>
          <xdr:row>17</xdr:row>
          <xdr:rowOff>9525</xdr:rowOff>
        </xdr:to>
        <xdr:sp macro="" textlink="">
          <xdr:nvSpPr>
            <xdr:cNvPr id="37905" name="Check Box 17" hidden="1">
              <a:extLst>
                <a:ext uri="{63B3BB69-23CF-44E3-9099-C40C66FF867C}">
                  <a14:compatExt spid="_x0000_s37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190500</xdr:rowOff>
        </xdr:from>
        <xdr:to>
          <xdr:col>3</xdr:col>
          <xdr:colOff>933450</xdr:colOff>
          <xdr:row>18</xdr:row>
          <xdr:rowOff>9525</xdr:rowOff>
        </xdr:to>
        <xdr:sp macro="" textlink="">
          <xdr:nvSpPr>
            <xdr:cNvPr id="37906" name="Check Box 18" hidden="1">
              <a:extLst>
                <a:ext uri="{63B3BB69-23CF-44E3-9099-C40C66FF867C}">
                  <a14:compatExt spid="_x0000_s37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190500</xdr:rowOff>
        </xdr:from>
        <xdr:to>
          <xdr:col>3</xdr:col>
          <xdr:colOff>933450</xdr:colOff>
          <xdr:row>18</xdr:row>
          <xdr:rowOff>9525</xdr:rowOff>
        </xdr:to>
        <xdr:sp macro="" textlink="">
          <xdr:nvSpPr>
            <xdr:cNvPr id="37907" name="Check Box 19" hidden="1">
              <a:extLst>
                <a:ext uri="{63B3BB69-23CF-44E3-9099-C40C66FF867C}">
                  <a14:compatExt spid="_x0000_s37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190500</xdr:rowOff>
        </xdr:from>
        <xdr:to>
          <xdr:col>3</xdr:col>
          <xdr:colOff>933450</xdr:colOff>
          <xdr:row>19</xdr:row>
          <xdr:rowOff>9525</xdr:rowOff>
        </xdr:to>
        <xdr:sp macro="" textlink="">
          <xdr:nvSpPr>
            <xdr:cNvPr id="37908" name="Check Box 20" hidden="1">
              <a:extLst>
                <a:ext uri="{63B3BB69-23CF-44E3-9099-C40C66FF867C}">
                  <a14:compatExt spid="_x0000_s37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190500</xdr:rowOff>
        </xdr:from>
        <xdr:to>
          <xdr:col>3</xdr:col>
          <xdr:colOff>933450</xdr:colOff>
          <xdr:row>20</xdr:row>
          <xdr:rowOff>9525</xdr:rowOff>
        </xdr:to>
        <xdr:sp macro="" textlink="">
          <xdr:nvSpPr>
            <xdr:cNvPr id="37909" name="Check Box 21" hidden="1">
              <a:extLst>
                <a:ext uri="{63B3BB69-23CF-44E3-9099-C40C66FF867C}">
                  <a14:compatExt spid="_x0000_s37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190500</xdr:rowOff>
        </xdr:from>
        <xdr:to>
          <xdr:col>3</xdr:col>
          <xdr:colOff>933450</xdr:colOff>
          <xdr:row>20</xdr:row>
          <xdr:rowOff>9525</xdr:rowOff>
        </xdr:to>
        <xdr:sp macro="" textlink="">
          <xdr:nvSpPr>
            <xdr:cNvPr id="37910" name="Check Box 22" hidden="1">
              <a:extLst>
                <a:ext uri="{63B3BB69-23CF-44E3-9099-C40C66FF867C}">
                  <a14:compatExt spid="_x0000_s37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190500</xdr:rowOff>
        </xdr:from>
        <xdr:to>
          <xdr:col>3</xdr:col>
          <xdr:colOff>933450</xdr:colOff>
          <xdr:row>20</xdr:row>
          <xdr:rowOff>9525</xdr:rowOff>
        </xdr:to>
        <xdr:sp macro="" textlink="">
          <xdr:nvSpPr>
            <xdr:cNvPr id="37911" name="Check Box 23" hidden="1">
              <a:extLst>
                <a:ext uri="{63B3BB69-23CF-44E3-9099-C40C66FF867C}">
                  <a14:compatExt spid="_x0000_s37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190500</xdr:rowOff>
        </xdr:from>
        <xdr:to>
          <xdr:col>3</xdr:col>
          <xdr:colOff>933450</xdr:colOff>
          <xdr:row>21</xdr:row>
          <xdr:rowOff>9525</xdr:rowOff>
        </xdr:to>
        <xdr:sp macro="" textlink="">
          <xdr:nvSpPr>
            <xdr:cNvPr id="37912" name="Check Box 24" hidden="1">
              <a:extLst>
                <a:ext uri="{63B3BB69-23CF-44E3-9099-C40C66FF867C}">
                  <a14:compatExt spid="_x0000_s37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190500</xdr:rowOff>
        </xdr:from>
        <xdr:to>
          <xdr:col>3</xdr:col>
          <xdr:colOff>933450</xdr:colOff>
          <xdr:row>22</xdr:row>
          <xdr:rowOff>9525</xdr:rowOff>
        </xdr:to>
        <xdr:sp macro="" textlink="">
          <xdr:nvSpPr>
            <xdr:cNvPr id="37913" name="Check Box 25" hidden="1">
              <a:extLst>
                <a:ext uri="{63B3BB69-23CF-44E3-9099-C40C66FF867C}">
                  <a14:compatExt spid="_x0000_s37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190500</xdr:rowOff>
        </xdr:from>
        <xdr:to>
          <xdr:col>3</xdr:col>
          <xdr:colOff>933450</xdr:colOff>
          <xdr:row>22</xdr:row>
          <xdr:rowOff>9525</xdr:rowOff>
        </xdr:to>
        <xdr:sp macro="" textlink="">
          <xdr:nvSpPr>
            <xdr:cNvPr id="37914" name="Check Box 26" hidden="1">
              <a:extLst>
                <a:ext uri="{63B3BB69-23CF-44E3-9099-C40C66FF867C}">
                  <a14:compatExt spid="_x0000_s37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190500</xdr:rowOff>
        </xdr:from>
        <xdr:to>
          <xdr:col>3</xdr:col>
          <xdr:colOff>933450</xdr:colOff>
          <xdr:row>22</xdr:row>
          <xdr:rowOff>9525</xdr:rowOff>
        </xdr:to>
        <xdr:sp macro="" textlink="">
          <xdr:nvSpPr>
            <xdr:cNvPr id="37915" name="Check Box 27" hidden="1">
              <a:extLst>
                <a:ext uri="{63B3BB69-23CF-44E3-9099-C40C66FF867C}">
                  <a14:compatExt spid="_x0000_s37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190500</xdr:rowOff>
        </xdr:from>
        <xdr:to>
          <xdr:col>3</xdr:col>
          <xdr:colOff>933450</xdr:colOff>
          <xdr:row>23</xdr:row>
          <xdr:rowOff>9525</xdr:rowOff>
        </xdr:to>
        <xdr:sp macro="" textlink="">
          <xdr:nvSpPr>
            <xdr:cNvPr id="37916" name="Check Box 28" hidden="1">
              <a:extLst>
                <a:ext uri="{63B3BB69-23CF-44E3-9099-C40C66FF867C}">
                  <a14:compatExt spid="_x0000_s37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190500</xdr:rowOff>
        </xdr:from>
        <xdr:to>
          <xdr:col>3</xdr:col>
          <xdr:colOff>933450</xdr:colOff>
          <xdr:row>24</xdr:row>
          <xdr:rowOff>9525</xdr:rowOff>
        </xdr:to>
        <xdr:sp macro="" textlink="">
          <xdr:nvSpPr>
            <xdr:cNvPr id="37917" name="Check Box 29" hidden="1">
              <a:extLst>
                <a:ext uri="{63B3BB69-23CF-44E3-9099-C40C66FF867C}">
                  <a14:compatExt spid="_x0000_s37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190500</xdr:rowOff>
        </xdr:from>
        <xdr:to>
          <xdr:col>3</xdr:col>
          <xdr:colOff>933450</xdr:colOff>
          <xdr:row>24</xdr:row>
          <xdr:rowOff>9525</xdr:rowOff>
        </xdr:to>
        <xdr:sp macro="" textlink="">
          <xdr:nvSpPr>
            <xdr:cNvPr id="37918" name="Check Box 30" hidden="1">
              <a:extLst>
                <a:ext uri="{63B3BB69-23CF-44E3-9099-C40C66FF867C}">
                  <a14:compatExt spid="_x0000_s37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190500</xdr:rowOff>
        </xdr:from>
        <xdr:to>
          <xdr:col>3</xdr:col>
          <xdr:colOff>933450</xdr:colOff>
          <xdr:row>24</xdr:row>
          <xdr:rowOff>9525</xdr:rowOff>
        </xdr:to>
        <xdr:sp macro="" textlink="">
          <xdr:nvSpPr>
            <xdr:cNvPr id="37919" name="Check Box 31" hidden="1">
              <a:extLst>
                <a:ext uri="{63B3BB69-23CF-44E3-9099-C40C66FF867C}">
                  <a14:compatExt spid="_x0000_s37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190500</xdr:rowOff>
        </xdr:from>
        <xdr:to>
          <xdr:col>3</xdr:col>
          <xdr:colOff>933450</xdr:colOff>
          <xdr:row>25</xdr:row>
          <xdr:rowOff>9525</xdr:rowOff>
        </xdr:to>
        <xdr:sp macro="" textlink="">
          <xdr:nvSpPr>
            <xdr:cNvPr id="37920" name="Check Box 32" hidden="1">
              <a:extLst>
                <a:ext uri="{63B3BB69-23CF-44E3-9099-C40C66FF867C}">
                  <a14:compatExt spid="_x0000_s37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190500</xdr:rowOff>
        </xdr:from>
        <xdr:to>
          <xdr:col>3</xdr:col>
          <xdr:colOff>933450</xdr:colOff>
          <xdr:row>26</xdr:row>
          <xdr:rowOff>9525</xdr:rowOff>
        </xdr:to>
        <xdr:sp macro="" textlink="">
          <xdr:nvSpPr>
            <xdr:cNvPr id="37921" name="Check Box 33" hidden="1">
              <a:extLst>
                <a:ext uri="{63B3BB69-23CF-44E3-9099-C40C66FF867C}">
                  <a14:compatExt spid="_x0000_s37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190500</xdr:rowOff>
        </xdr:from>
        <xdr:to>
          <xdr:col>3</xdr:col>
          <xdr:colOff>933450</xdr:colOff>
          <xdr:row>26</xdr:row>
          <xdr:rowOff>9525</xdr:rowOff>
        </xdr:to>
        <xdr:sp macro="" textlink="">
          <xdr:nvSpPr>
            <xdr:cNvPr id="37922" name="Check Box 34" hidden="1">
              <a:extLst>
                <a:ext uri="{63B3BB69-23CF-44E3-9099-C40C66FF867C}">
                  <a14:compatExt spid="_x0000_s37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190500</xdr:rowOff>
        </xdr:from>
        <xdr:to>
          <xdr:col>3</xdr:col>
          <xdr:colOff>933450</xdr:colOff>
          <xdr:row>26</xdr:row>
          <xdr:rowOff>9525</xdr:rowOff>
        </xdr:to>
        <xdr:sp macro="" textlink="">
          <xdr:nvSpPr>
            <xdr:cNvPr id="37923" name="Check Box 35" hidden="1">
              <a:extLst>
                <a:ext uri="{63B3BB69-23CF-44E3-9099-C40C66FF867C}">
                  <a14:compatExt spid="_x0000_s37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190500</xdr:rowOff>
        </xdr:from>
        <xdr:to>
          <xdr:col>3</xdr:col>
          <xdr:colOff>933450</xdr:colOff>
          <xdr:row>27</xdr:row>
          <xdr:rowOff>9525</xdr:rowOff>
        </xdr:to>
        <xdr:sp macro="" textlink="">
          <xdr:nvSpPr>
            <xdr:cNvPr id="37924" name="Check Box 36" hidden="1">
              <a:extLst>
                <a:ext uri="{63B3BB69-23CF-44E3-9099-C40C66FF867C}">
                  <a14:compatExt spid="_x0000_s37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190500</xdr:rowOff>
        </xdr:from>
        <xdr:to>
          <xdr:col>3</xdr:col>
          <xdr:colOff>933450</xdr:colOff>
          <xdr:row>27</xdr:row>
          <xdr:rowOff>9525</xdr:rowOff>
        </xdr:to>
        <xdr:sp macro="" textlink="">
          <xdr:nvSpPr>
            <xdr:cNvPr id="37925" name="Check Box 37" hidden="1">
              <a:extLst>
                <a:ext uri="{63B3BB69-23CF-44E3-9099-C40C66FF867C}">
                  <a14:compatExt spid="_x0000_s37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12</xdr:row>
          <xdr:rowOff>0</xdr:rowOff>
        </xdr:from>
        <xdr:to>
          <xdr:col>3</xdr:col>
          <xdr:colOff>933450</xdr:colOff>
          <xdr:row>13</xdr:row>
          <xdr:rowOff>19050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13</xdr:row>
          <xdr:rowOff>0</xdr:rowOff>
        </xdr:from>
        <xdr:to>
          <xdr:col>3</xdr:col>
          <xdr:colOff>933450</xdr:colOff>
          <xdr:row>14</xdr:row>
          <xdr:rowOff>19050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1562100</xdr:colOff>
          <xdr:row>24</xdr:row>
          <xdr:rowOff>180975</xdr:rowOff>
        </xdr:from>
        <xdr:to>
          <xdr:col>8</xdr:col>
          <xdr:colOff>923925</xdr:colOff>
          <xdr:row>26</xdr:row>
          <xdr:rowOff>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190500</xdr:rowOff>
        </xdr:from>
        <xdr:to>
          <xdr:col>3</xdr:col>
          <xdr:colOff>933450</xdr:colOff>
          <xdr:row>31</xdr:row>
          <xdr:rowOff>9525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180975</xdr:rowOff>
        </xdr:from>
        <xdr:to>
          <xdr:col>3</xdr:col>
          <xdr:colOff>933450</xdr:colOff>
          <xdr:row>32</xdr:row>
          <xdr:rowOff>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19050</xdr:rowOff>
        </xdr:from>
        <xdr:to>
          <xdr:col>8</xdr:col>
          <xdr:colOff>914400</xdr:colOff>
          <xdr:row>13</xdr:row>
          <xdr:rowOff>38100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9525</xdr:rowOff>
        </xdr:from>
        <xdr:to>
          <xdr:col>8</xdr:col>
          <xdr:colOff>914400</xdr:colOff>
          <xdr:row>14</xdr:row>
          <xdr:rowOff>28575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14</xdr:row>
          <xdr:rowOff>0</xdr:rowOff>
        </xdr:from>
        <xdr:to>
          <xdr:col>8</xdr:col>
          <xdr:colOff>914400</xdr:colOff>
          <xdr:row>15</xdr:row>
          <xdr:rowOff>19050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9525</xdr:rowOff>
        </xdr:from>
        <xdr:to>
          <xdr:col>8</xdr:col>
          <xdr:colOff>914400</xdr:colOff>
          <xdr:row>16</xdr:row>
          <xdr:rowOff>28575</xdr:rowOff>
        </xdr:to>
        <xdr:sp macro="" textlink="">
          <xdr:nvSpPr>
            <xdr:cNvPr id="38921" name="Check Box 9" hidden="1">
              <a:extLst>
                <a:ext uri="{63B3BB69-23CF-44E3-9099-C40C66FF867C}">
                  <a14:compatExt spid="_x0000_s38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20</xdr:row>
          <xdr:rowOff>9525</xdr:rowOff>
        </xdr:from>
        <xdr:to>
          <xdr:col>8</xdr:col>
          <xdr:colOff>923925</xdr:colOff>
          <xdr:row>21</xdr:row>
          <xdr:rowOff>28575</xdr:rowOff>
        </xdr:to>
        <xdr:sp macro="" textlink="">
          <xdr:nvSpPr>
            <xdr:cNvPr id="38922" name="Check Box 10" hidden="1">
              <a:extLst>
                <a:ext uri="{63B3BB69-23CF-44E3-9099-C40C66FF867C}">
                  <a14:compatExt spid="_x0000_s38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21</xdr:row>
          <xdr:rowOff>19050</xdr:rowOff>
        </xdr:from>
        <xdr:to>
          <xdr:col>8</xdr:col>
          <xdr:colOff>923925</xdr:colOff>
          <xdr:row>22</xdr:row>
          <xdr:rowOff>38100</xdr:rowOff>
        </xdr:to>
        <xdr:sp macro="" textlink="">
          <xdr:nvSpPr>
            <xdr:cNvPr id="38923" name="Check Box 11" hidden="1">
              <a:extLst>
                <a:ext uri="{63B3BB69-23CF-44E3-9099-C40C66FF867C}">
                  <a14:compatExt spid="_x0000_s38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16</xdr:row>
          <xdr:rowOff>0</xdr:rowOff>
        </xdr:from>
        <xdr:to>
          <xdr:col>8</xdr:col>
          <xdr:colOff>914400</xdr:colOff>
          <xdr:row>17</xdr:row>
          <xdr:rowOff>19050</xdr:rowOff>
        </xdr:to>
        <xdr:sp macro="" textlink="">
          <xdr:nvSpPr>
            <xdr:cNvPr id="38924" name="Check Box 12" hidden="1">
              <a:extLst>
                <a:ext uri="{63B3BB69-23CF-44E3-9099-C40C66FF867C}">
                  <a14:compatExt spid="_x0000_s38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0</xdr:rowOff>
        </xdr:from>
        <xdr:to>
          <xdr:col>3</xdr:col>
          <xdr:colOff>933450</xdr:colOff>
          <xdr:row>15</xdr:row>
          <xdr:rowOff>19050</xdr:rowOff>
        </xdr:to>
        <xdr:sp macro="" textlink="">
          <xdr:nvSpPr>
            <xdr:cNvPr id="38925" name="Check Box 13" hidden="1">
              <a:extLst>
                <a:ext uri="{63B3BB69-23CF-44E3-9099-C40C66FF867C}">
                  <a14:compatExt spid="_x0000_s38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38926" name="Check Box 14" hidden="1">
              <a:extLst>
                <a:ext uri="{63B3BB69-23CF-44E3-9099-C40C66FF867C}">
                  <a14:compatExt spid="_x0000_s38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27</xdr:row>
          <xdr:rowOff>0</xdr:rowOff>
        </xdr:from>
        <xdr:to>
          <xdr:col>3</xdr:col>
          <xdr:colOff>933450</xdr:colOff>
          <xdr:row>28</xdr:row>
          <xdr:rowOff>19050</xdr:rowOff>
        </xdr:to>
        <xdr:sp macro="" textlink="">
          <xdr:nvSpPr>
            <xdr:cNvPr id="38927" name="Check Box 15" hidden="1">
              <a:extLst>
                <a:ext uri="{63B3BB69-23CF-44E3-9099-C40C66FF867C}">
                  <a14:compatExt spid="_x0000_s38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2</xdr:row>
      <xdr:rowOff>0</xdr:rowOff>
    </xdr:from>
    <xdr:to>
      <xdr:col>10</xdr:col>
      <xdr:colOff>434340</xdr:colOff>
      <xdr:row>3</xdr:row>
      <xdr:rowOff>76199</xdr:rowOff>
    </xdr:to>
    <xdr:sp macro="" textlink="">
      <xdr:nvSpPr>
        <xdr:cNvPr id="17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0191750" y="323850"/>
          <a:ext cx="1463040" cy="23812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RELATÓRIO ANUAL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38928" name="Check Box 16" hidden="1">
              <a:extLst>
                <a:ext uri="{63B3BB69-23CF-44E3-9099-C40C66FF867C}">
                  <a14:compatExt spid="_x0000_s38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0</xdr:rowOff>
        </xdr:from>
        <xdr:to>
          <xdr:col>3</xdr:col>
          <xdr:colOff>933450</xdr:colOff>
          <xdr:row>17</xdr:row>
          <xdr:rowOff>19050</xdr:rowOff>
        </xdr:to>
        <xdr:sp macro="" textlink="">
          <xdr:nvSpPr>
            <xdr:cNvPr id="38929" name="Check Box 17" hidden="1">
              <a:extLst>
                <a:ext uri="{63B3BB69-23CF-44E3-9099-C40C66FF867C}">
                  <a14:compatExt spid="_x0000_s38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38930" name="Check Box 18" hidden="1">
              <a:extLst>
                <a:ext uri="{63B3BB69-23CF-44E3-9099-C40C66FF867C}">
                  <a14:compatExt spid="_x0000_s38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38931" name="Check Box 19" hidden="1">
              <a:extLst>
                <a:ext uri="{63B3BB69-23CF-44E3-9099-C40C66FF867C}">
                  <a14:compatExt spid="_x0000_s38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0</xdr:rowOff>
        </xdr:from>
        <xdr:to>
          <xdr:col>3</xdr:col>
          <xdr:colOff>933450</xdr:colOff>
          <xdr:row>19</xdr:row>
          <xdr:rowOff>19050</xdr:rowOff>
        </xdr:to>
        <xdr:sp macro="" textlink="">
          <xdr:nvSpPr>
            <xdr:cNvPr id="38932" name="Check Box 20" hidden="1">
              <a:extLst>
                <a:ext uri="{63B3BB69-23CF-44E3-9099-C40C66FF867C}">
                  <a14:compatExt spid="_x0000_s38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38933" name="Check Box 21" hidden="1">
              <a:extLst>
                <a:ext uri="{63B3BB69-23CF-44E3-9099-C40C66FF867C}">
                  <a14:compatExt spid="_x0000_s38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38934" name="Check Box 22" hidden="1">
              <a:extLst>
                <a:ext uri="{63B3BB69-23CF-44E3-9099-C40C66FF867C}">
                  <a14:compatExt spid="_x0000_s38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38935" name="Check Box 23" hidden="1">
              <a:extLst>
                <a:ext uri="{63B3BB69-23CF-44E3-9099-C40C66FF867C}">
                  <a14:compatExt spid="_x0000_s38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0</xdr:rowOff>
        </xdr:from>
        <xdr:to>
          <xdr:col>3</xdr:col>
          <xdr:colOff>933450</xdr:colOff>
          <xdr:row>21</xdr:row>
          <xdr:rowOff>19050</xdr:rowOff>
        </xdr:to>
        <xdr:sp macro="" textlink="">
          <xdr:nvSpPr>
            <xdr:cNvPr id="38936" name="Check Box 24" hidden="1">
              <a:extLst>
                <a:ext uri="{63B3BB69-23CF-44E3-9099-C40C66FF867C}">
                  <a14:compatExt spid="_x0000_s38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38937" name="Check Box 25" hidden="1">
              <a:extLst>
                <a:ext uri="{63B3BB69-23CF-44E3-9099-C40C66FF867C}">
                  <a14:compatExt spid="_x0000_s38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38938" name="Check Box 26" hidden="1">
              <a:extLst>
                <a:ext uri="{63B3BB69-23CF-44E3-9099-C40C66FF867C}">
                  <a14:compatExt spid="_x0000_s38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38939" name="Check Box 27" hidden="1">
              <a:extLst>
                <a:ext uri="{63B3BB69-23CF-44E3-9099-C40C66FF867C}">
                  <a14:compatExt spid="_x0000_s38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0</xdr:rowOff>
        </xdr:from>
        <xdr:to>
          <xdr:col>3</xdr:col>
          <xdr:colOff>933450</xdr:colOff>
          <xdr:row>23</xdr:row>
          <xdr:rowOff>19050</xdr:rowOff>
        </xdr:to>
        <xdr:sp macro="" textlink="">
          <xdr:nvSpPr>
            <xdr:cNvPr id="38940" name="Check Box 28" hidden="1">
              <a:extLst>
                <a:ext uri="{63B3BB69-23CF-44E3-9099-C40C66FF867C}">
                  <a14:compatExt spid="_x0000_s38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38941" name="Check Box 29" hidden="1">
              <a:extLst>
                <a:ext uri="{63B3BB69-23CF-44E3-9099-C40C66FF867C}">
                  <a14:compatExt spid="_x0000_s38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38942" name="Check Box 30" hidden="1">
              <a:extLst>
                <a:ext uri="{63B3BB69-23CF-44E3-9099-C40C66FF867C}">
                  <a14:compatExt spid="_x0000_s38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38943" name="Check Box 31" hidden="1">
              <a:extLst>
                <a:ext uri="{63B3BB69-23CF-44E3-9099-C40C66FF867C}">
                  <a14:compatExt spid="_x0000_s38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0</xdr:rowOff>
        </xdr:from>
        <xdr:to>
          <xdr:col>3</xdr:col>
          <xdr:colOff>933450</xdr:colOff>
          <xdr:row>25</xdr:row>
          <xdr:rowOff>19050</xdr:rowOff>
        </xdr:to>
        <xdr:sp macro="" textlink="">
          <xdr:nvSpPr>
            <xdr:cNvPr id="38944" name="Check Box 32" hidden="1">
              <a:extLst>
                <a:ext uri="{63B3BB69-23CF-44E3-9099-C40C66FF867C}">
                  <a14:compatExt spid="_x0000_s38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38945" name="Check Box 33" hidden="1">
              <a:extLst>
                <a:ext uri="{63B3BB69-23CF-44E3-9099-C40C66FF867C}">
                  <a14:compatExt spid="_x0000_s38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38946" name="Check Box 34" hidden="1">
              <a:extLst>
                <a:ext uri="{63B3BB69-23CF-44E3-9099-C40C66FF867C}">
                  <a14:compatExt spid="_x0000_s38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38947" name="Check Box 35" hidden="1">
              <a:extLst>
                <a:ext uri="{63B3BB69-23CF-44E3-9099-C40C66FF867C}">
                  <a14:compatExt spid="_x0000_s38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38948" name="Check Box 36" hidden="1">
              <a:extLst>
                <a:ext uri="{63B3BB69-23CF-44E3-9099-C40C66FF867C}">
                  <a14:compatExt spid="_x0000_s38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38949" name="Check Box 37" hidden="1">
              <a:extLst>
                <a:ext uri="{63B3BB69-23CF-44E3-9099-C40C66FF867C}">
                  <a14:compatExt spid="_x0000_s38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12</xdr:row>
          <xdr:rowOff>0</xdr:rowOff>
        </xdr:from>
        <xdr:to>
          <xdr:col>3</xdr:col>
          <xdr:colOff>933450</xdr:colOff>
          <xdr:row>13</xdr:row>
          <xdr:rowOff>19050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13</xdr:row>
          <xdr:rowOff>0</xdr:rowOff>
        </xdr:from>
        <xdr:to>
          <xdr:col>3</xdr:col>
          <xdr:colOff>933450</xdr:colOff>
          <xdr:row>14</xdr:row>
          <xdr:rowOff>19050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1562100</xdr:colOff>
          <xdr:row>24</xdr:row>
          <xdr:rowOff>180975</xdr:rowOff>
        </xdr:from>
        <xdr:to>
          <xdr:col>8</xdr:col>
          <xdr:colOff>923925</xdr:colOff>
          <xdr:row>26</xdr:row>
          <xdr:rowOff>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190500</xdr:rowOff>
        </xdr:from>
        <xdr:to>
          <xdr:col>3</xdr:col>
          <xdr:colOff>933450</xdr:colOff>
          <xdr:row>31</xdr:row>
          <xdr:rowOff>9525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180975</xdr:rowOff>
        </xdr:from>
        <xdr:to>
          <xdr:col>3</xdr:col>
          <xdr:colOff>933450</xdr:colOff>
          <xdr:row>32</xdr:row>
          <xdr:rowOff>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19050</xdr:rowOff>
        </xdr:from>
        <xdr:to>
          <xdr:col>8</xdr:col>
          <xdr:colOff>914400</xdr:colOff>
          <xdr:row>13</xdr:row>
          <xdr:rowOff>38100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9525</xdr:rowOff>
        </xdr:from>
        <xdr:to>
          <xdr:col>8</xdr:col>
          <xdr:colOff>914400</xdr:colOff>
          <xdr:row>14</xdr:row>
          <xdr:rowOff>28575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14</xdr:row>
          <xdr:rowOff>0</xdr:rowOff>
        </xdr:from>
        <xdr:to>
          <xdr:col>8</xdr:col>
          <xdr:colOff>914400</xdr:colOff>
          <xdr:row>15</xdr:row>
          <xdr:rowOff>19050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9525</xdr:rowOff>
        </xdr:from>
        <xdr:to>
          <xdr:col>8</xdr:col>
          <xdr:colOff>914400</xdr:colOff>
          <xdr:row>16</xdr:row>
          <xdr:rowOff>28575</xdr:rowOff>
        </xdr:to>
        <xdr:sp macro="" textlink="">
          <xdr:nvSpPr>
            <xdr:cNvPr id="39945" name="Check Box 9" hidden="1">
              <a:extLst>
                <a:ext uri="{63B3BB69-23CF-44E3-9099-C40C66FF867C}">
                  <a14:compatExt spid="_x0000_s39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20</xdr:row>
          <xdr:rowOff>9525</xdr:rowOff>
        </xdr:from>
        <xdr:to>
          <xdr:col>8</xdr:col>
          <xdr:colOff>923925</xdr:colOff>
          <xdr:row>21</xdr:row>
          <xdr:rowOff>28575</xdr:rowOff>
        </xdr:to>
        <xdr:sp macro="" textlink="">
          <xdr:nvSpPr>
            <xdr:cNvPr id="39946" name="Check Box 10" hidden="1">
              <a:extLst>
                <a:ext uri="{63B3BB69-23CF-44E3-9099-C40C66FF867C}">
                  <a14:compatExt spid="_x0000_s39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21</xdr:row>
          <xdr:rowOff>19050</xdr:rowOff>
        </xdr:from>
        <xdr:to>
          <xdr:col>8</xdr:col>
          <xdr:colOff>923925</xdr:colOff>
          <xdr:row>22</xdr:row>
          <xdr:rowOff>38100</xdr:rowOff>
        </xdr:to>
        <xdr:sp macro="" textlink="">
          <xdr:nvSpPr>
            <xdr:cNvPr id="39947" name="Check Box 11" hidden="1">
              <a:extLst>
                <a:ext uri="{63B3BB69-23CF-44E3-9099-C40C66FF867C}">
                  <a14:compatExt spid="_x0000_s39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16</xdr:row>
          <xdr:rowOff>0</xdr:rowOff>
        </xdr:from>
        <xdr:to>
          <xdr:col>8</xdr:col>
          <xdr:colOff>914400</xdr:colOff>
          <xdr:row>17</xdr:row>
          <xdr:rowOff>19050</xdr:rowOff>
        </xdr:to>
        <xdr:sp macro="" textlink="">
          <xdr:nvSpPr>
            <xdr:cNvPr id="39948" name="Check Box 12" hidden="1">
              <a:extLst>
                <a:ext uri="{63B3BB69-23CF-44E3-9099-C40C66FF867C}">
                  <a14:compatExt spid="_x0000_s39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0</xdr:rowOff>
        </xdr:from>
        <xdr:to>
          <xdr:col>3</xdr:col>
          <xdr:colOff>933450</xdr:colOff>
          <xdr:row>15</xdr:row>
          <xdr:rowOff>19050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39950" name="Check Box 14" hidden="1">
              <a:extLst>
                <a:ext uri="{63B3BB69-23CF-44E3-9099-C40C66FF867C}">
                  <a14:compatExt spid="_x0000_s39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27</xdr:row>
          <xdr:rowOff>0</xdr:rowOff>
        </xdr:from>
        <xdr:to>
          <xdr:col>3</xdr:col>
          <xdr:colOff>933450</xdr:colOff>
          <xdr:row>28</xdr:row>
          <xdr:rowOff>19050</xdr:rowOff>
        </xdr:to>
        <xdr:sp macro="" textlink="">
          <xdr:nvSpPr>
            <xdr:cNvPr id="39951" name="Check Box 15" hidden="1">
              <a:extLst>
                <a:ext uri="{63B3BB69-23CF-44E3-9099-C40C66FF867C}">
                  <a14:compatExt spid="_x0000_s39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2</xdr:row>
      <xdr:rowOff>0</xdr:rowOff>
    </xdr:from>
    <xdr:to>
      <xdr:col>10</xdr:col>
      <xdr:colOff>434340</xdr:colOff>
      <xdr:row>3</xdr:row>
      <xdr:rowOff>76199</xdr:rowOff>
    </xdr:to>
    <xdr:sp macro="" textlink="">
      <xdr:nvSpPr>
        <xdr:cNvPr id="17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0191750" y="323850"/>
          <a:ext cx="1463040" cy="23812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RELATÓRIO ANUAL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39952" name="Check Box 16" hidden="1">
              <a:extLst>
                <a:ext uri="{63B3BB69-23CF-44E3-9099-C40C66FF867C}">
                  <a14:compatExt spid="_x0000_s39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0</xdr:rowOff>
        </xdr:from>
        <xdr:to>
          <xdr:col>3</xdr:col>
          <xdr:colOff>933450</xdr:colOff>
          <xdr:row>17</xdr:row>
          <xdr:rowOff>19050</xdr:rowOff>
        </xdr:to>
        <xdr:sp macro="" textlink="">
          <xdr:nvSpPr>
            <xdr:cNvPr id="39953" name="Check Box 17" hidden="1">
              <a:extLst>
                <a:ext uri="{63B3BB69-23CF-44E3-9099-C40C66FF867C}">
                  <a14:compatExt spid="_x0000_s39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39954" name="Check Box 18" hidden="1">
              <a:extLst>
                <a:ext uri="{63B3BB69-23CF-44E3-9099-C40C66FF867C}">
                  <a14:compatExt spid="_x0000_s39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39955" name="Check Box 19" hidden="1">
              <a:extLst>
                <a:ext uri="{63B3BB69-23CF-44E3-9099-C40C66FF867C}">
                  <a14:compatExt spid="_x0000_s39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0</xdr:rowOff>
        </xdr:from>
        <xdr:to>
          <xdr:col>3</xdr:col>
          <xdr:colOff>933450</xdr:colOff>
          <xdr:row>19</xdr:row>
          <xdr:rowOff>19050</xdr:rowOff>
        </xdr:to>
        <xdr:sp macro="" textlink="">
          <xdr:nvSpPr>
            <xdr:cNvPr id="39956" name="Check Box 20" hidden="1">
              <a:extLst>
                <a:ext uri="{63B3BB69-23CF-44E3-9099-C40C66FF867C}">
                  <a14:compatExt spid="_x0000_s39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39957" name="Check Box 21" hidden="1">
              <a:extLst>
                <a:ext uri="{63B3BB69-23CF-44E3-9099-C40C66FF867C}">
                  <a14:compatExt spid="_x0000_s39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39958" name="Check Box 22" hidden="1">
              <a:extLst>
                <a:ext uri="{63B3BB69-23CF-44E3-9099-C40C66FF867C}">
                  <a14:compatExt spid="_x0000_s39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39959" name="Check Box 23" hidden="1">
              <a:extLst>
                <a:ext uri="{63B3BB69-23CF-44E3-9099-C40C66FF867C}">
                  <a14:compatExt spid="_x0000_s39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0</xdr:rowOff>
        </xdr:from>
        <xdr:to>
          <xdr:col>3</xdr:col>
          <xdr:colOff>933450</xdr:colOff>
          <xdr:row>21</xdr:row>
          <xdr:rowOff>19050</xdr:rowOff>
        </xdr:to>
        <xdr:sp macro="" textlink="">
          <xdr:nvSpPr>
            <xdr:cNvPr id="39960" name="Check Box 24" hidden="1">
              <a:extLst>
                <a:ext uri="{63B3BB69-23CF-44E3-9099-C40C66FF867C}">
                  <a14:compatExt spid="_x0000_s39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39961" name="Check Box 25" hidden="1">
              <a:extLst>
                <a:ext uri="{63B3BB69-23CF-44E3-9099-C40C66FF867C}">
                  <a14:compatExt spid="_x0000_s39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39962" name="Check Box 26" hidden="1">
              <a:extLst>
                <a:ext uri="{63B3BB69-23CF-44E3-9099-C40C66FF867C}">
                  <a14:compatExt spid="_x0000_s39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39963" name="Check Box 27" hidden="1">
              <a:extLst>
                <a:ext uri="{63B3BB69-23CF-44E3-9099-C40C66FF867C}">
                  <a14:compatExt spid="_x0000_s39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0</xdr:rowOff>
        </xdr:from>
        <xdr:to>
          <xdr:col>3</xdr:col>
          <xdr:colOff>933450</xdr:colOff>
          <xdr:row>23</xdr:row>
          <xdr:rowOff>19050</xdr:rowOff>
        </xdr:to>
        <xdr:sp macro="" textlink="">
          <xdr:nvSpPr>
            <xdr:cNvPr id="39964" name="Check Box 28" hidden="1">
              <a:extLst>
                <a:ext uri="{63B3BB69-23CF-44E3-9099-C40C66FF867C}">
                  <a14:compatExt spid="_x0000_s39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39965" name="Check Box 29" hidden="1">
              <a:extLst>
                <a:ext uri="{63B3BB69-23CF-44E3-9099-C40C66FF867C}">
                  <a14:compatExt spid="_x0000_s39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39966" name="Check Box 30" hidden="1">
              <a:extLst>
                <a:ext uri="{63B3BB69-23CF-44E3-9099-C40C66FF867C}">
                  <a14:compatExt spid="_x0000_s39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39967" name="Check Box 31" hidden="1">
              <a:extLst>
                <a:ext uri="{63B3BB69-23CF-44E3-9099-C40C66FF867C}">
                  <a14:compatExt spid="_x0000_s39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0</xdr:rowOff>
        </xdr:from>
        <xdr:to>
          <xdr:col>3</xdr:col>
          <xdr:colOff>933450</xdr:colOff>
          <xdr:row>25</xdr:row>
          <xdr:rowOff>19050</xdr:rowOff>
        </xdr:to>
        <xdr:sp macro="" textlink="">
          <xdr:nvSpPr>
            <xdr:cNvPr id="39968" name="Check Box 32" hidden="1">
              <a:extLst>
                <a:ext uri="{63B3BB69-23CF-44E3-9099-C40C66FF867C}">
                  <a14:compatExt spid="_x0000_s39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39969" name="Check Box 33" hidden="1">
              <a:extLst>
                <a:ext uri="{63B3BB69-23CF-44E3-9099-C40C66FF867C}">
                  <a14:compatExt spid="_x0000_s39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39970" name="Check Box 34" hidden="1">
              <a:extLst>
                <a:ext uri="{63B3BB69-23CF-44E3-9099-C40C66FF867C}">
                  <a14:compatExt spid="_x0000_s39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39971" name="Check Box 35" hidden="1">
              <a:extLst>
                <a:ext uri="{63B3BB69-23CF-44E3-9099-C40C66FF867C}">
                  <a14:compatExt spid="_x0000_s39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39972" name="Check Box 36" hidden="1">
              <a:extLst>
                <a:ext uri="{63B3BB69-23CF-44E3-9099-C40C66FF867C}">
                  <a14:compatExt spid="_x0000_s39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39973" name="Check Box 37" hidden="1">
              <a:extLst>
                <a:ext uri="{63B3BB69-23CF-44E3-9099-C40C66FF867C}">
                  <a14:compatExt spid="_x0000_s39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12</xdr:row>
          <xdr:rowOff>0</xdr:rowOff>
        </xdr:from>
        <xdr:to>
          <xdr:col>3</xdr:col>
          <xdr:colOff>933450</xdr:colOff>
          <xdr:row>13</xdr:row>
          <xdr:rowOff>19050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13</xdr:row>
          <xdr:rowOff>0</xdr:rowOff>
        </xdr:from>
        <xdr:to>
          <xdr:col>3</xdr:col>
          <xdr:colOff>933450</xdr:colOff>
          <xdr:row>14</xdr:row>
          <xdr:rowOff>19050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1562100</xdr:colOff>
          <xdr:row>24</xdr:row>
          <xdr:rowOff>180975</xdr:rowOff>
        </xdr:from>
        <xdr:to>
          <xdr:col>8</xdr:col>
          <xdr:colOff>923925</xdr:colOff>
          <xdr:row>26</xdr:row>
          <xdr:rowOff>0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190500</xdr:rowOff>
        </xdr:from>
        <xdr:to>
          <xdr:col>3</xdr:col>
          <xdr:colOff>933450</xdr:colOff>
          <xdr:row>31</xdr:row>
          <xdr:rowOff>9525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180975</xdr:rowOff>
        </xdr:from>
        <xdr:to>
          <xdr:col>3</xdr:col>
          <xdr:colOff>933450</xdr:colOff>
          <xdr:row>32</xdr:row>
          <xdr:rowOff>0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12</xdr:row>
          <xdr:rowOff>19050</xdr:rowOff>
        </xdr:from>
        <xdr:to>
          <xdr:col>8</xdr:col>
          <xdr:colOff>914400</xdr:colOff>
          <xdr:row>13</xdr:row>
          <xdr:rowOff>38100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13</xdr:row>
          <xdr:rowOff>9525</xdr:rowOff>
        </xdr:from>
        <xdr:to>
          <xdr:col>8</xdr:col>
          <xdr:colOff>914400</xdr:colOff>
          <xdr:row>14</xdr:row>
          <xdr:rowOff>28575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14</xdr:row>
          <xdr:rowOff>0</xdr:rowOff>
        </xdr:from>
        <xdr:to>
          <xdr:col>8</xdr:col>
          <xdr:colOff>914400</xdr:colOff>
          <xdr:row>15</xdr:row>
          <xdr:rowOff>19050</xdr:rowOff>
        </xdr:to>
        <xdr:sp macro="" textlink="">
          <xdr:nvSpPr>
            <xdr:cNvPr id="40968" name="Check Box 8" hidden="1">
              <a:extLst>
                <a:ext uri="{63B3BB69-23CF-44E3-9099-C40C66FF867C}">
                  <a14:compatExt spid="_x0000_s40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15</xdr:row>
          <xdr:rowOff>9525</xdr:rowOff>
        </xdr:from>
        <xdr:to>
          <xdr:col>8</xdr:col>
          <xdr:colOff>914400</xdr:colOff>
          <xdr:row>16</xdr:row>
          <xdr:rowOff>28575</xdr:rowOff>
        </xdr:to>
        <xdr:sp macro="" textlink="">
          <xdr:nvSpPr>
            <xdr:cNvPr id="40969" name="Check Box 9" hidden="1">
              <a:extLst>
                <a:ext uri="{63B3BB69-23CF-44E3-9099-C40C66FF867C}">
                  <a14:compatExt spid="_x0000_s40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20</xdr:row>
          <xdr:rowOff>9525</xdr:rowOff>
        </xdr:from>
        <xdr:to>
          <xdr:col>8</xdr:col>
          <xdr:colOff>923925</xdr:colOff>
          <xdr:row>21</xdr:row>
          <xdr:rowOff>28575</xdr:rowOff>
        </xdr:to>
        <xdr:sp macro="" textlink="">
          <xdr:nvSpPr>
            <xdr:cNvPr id="40970" name="Check Box 10" hidden="1">
              <a:extLst>
                <a:ext uri="{63B3BB69-23CF-44E3-9099-C40C66FF867C}">
                  <a14:compatExt spid="_x0000_s40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1333500</xdr:colOff>
          <xdr:row>21</xdr:row>
          <xdr:rowOff>19050</xdr:rowOff>
        </xdr:from>
        <xdr:to>
          <xdr:col>8</xdr:col>
          <xdr:colOff>923925</xdr:colOff>
          <xdr:row>22</xdr:row>
          <xdr:rowOff>38100</xdr:rowOff>
        </xdr:to>
        <xdr:sp macro="" textlink="">
          <xdr:nvSpPr>
            <xdr:cNvPr id="40971" name="Check Box 11" hidden="1">
              <a:extLst>
                <a:ext uri="{63B3BB69-23CF-44E3-9099-C40C66FF867C}">
                  <a14:compatExt spid="_x0000_s40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1323975</xdr:colOff>
          <xdr:row>16</xdr:row>
          <xdr:rowOff>0</xdr:rowOff>
        </xdr:from>
        <xdr:to>
          <xdr:col>8</xdr:col>
          <xdr:colOff>914400</xdr:colOff>
          <xdr:row>17</xdr:row>
          <xdr:rowOff>19050</xdr:rowOff>
        </xdr:to>
        <xdr:sp macro="" textlink="">
          <xdr:nvSpPr>
            <xdr:cNvPr id="40972" name="Check Box 12" hidden="1">
              <a:extLst>
                <a:ext uri="{63B3BB69-23CF-44E3-9099-C40C66FF867C}">
                  <a14:compatExt spid="_x0000_s40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14</xdr:row>
          <xdr:rowOff>0</xdr:rowOff>
        </xdr:from>
        <xdr:to>
          <xdr:col>3</xdr:col>
          <xdr:colOff>933450</xdr:colOff>
          <xdr:row>15</xdr:row>
          <xdr:rowOff>19050</xdr:rowOff>
        </xdr:to>
        <xdr:sp macro="" textlink="">
          <xdr:nvSpPr>
            <xdr:cNvPr id="40973" name="Check Box 13" hidden="1">
              <a:extLst>
                <a:ext uri="{63B3BB69-23CF-44E3-9099-C40C66FF867C}">
                  <a14:compatExt spid="_x0000_s40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40974" name="Check Box 14" hidden="1">
              <a:extLst>
                <a:ext uri="{63B3BB69-23CF-44E3-9099-C40C66FF867C}">
                  <a14:compatExt spid="_x0000_s40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27</xdr:row>
          <xdr:rowOff>0</xdr:rowOff>
        </xdr:from>
        <xdr:to>
          <xdr:col>3</xdr:col>
          <xdr:colOff>933450</xdr:colOff>
          <xdr:row>28</xdr:row>
          <xdr:rowOff>19050</xdr:rowOff>
        </xdr:to>
        <xdr:sp macro="" textlink="">
          <xdr:nvSpPr>
            <xdr:cNvPr id="40975" name="Check Box 15" hidden="1">
              <a:extLst>
                <a:ext uri="{63B3BB69-23CF-44E3-9099-C40C66FF867C}">
                  <a14:compatExt spid="_x0000_s40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0</xdr:colOff>
      <xdr:row>2</xdr:row>
      <xdr:rowOff>0</xdr:rowOff>
    </xdr:from>
    <xdr:to>
      <xdr:col>10</xdr:col>
      <xdr:colOff>434340</xdr:colOff>
      <xdr:row>3</xdr:row>
      <xdr:rowOff>76199</xdr:rowOff>
    </xdr:to>
    <xdr:sp macro="" textlink="">
      <xdr:nvSpPr>
        <xdr:cNvPr id="17" name="Voltar à Visão Geral" descr="Click to return to the Dashboard sheet" title="Voltar à Visão Geral">
          <a:hlinkClick xmlns:r="http://schemas.openxmlformats.org/officeDocument/2006/relationships" r:id="rId1" tooltip="Clique para retornar ao Painel"/>
        </xdr:cNvPr>
        <xdr:cNvSpPr txBox="1"/>
      </xdr:nvSpPr>
      <xdr:spPr>
        <a:xfrm>
          <a:off x="10191750" y="323850"/>
          <a:ext cx="1463040" cy="23812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lang="en-US" sz="1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RELATÓRIO ANUAL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15</xdr:row>
          <xdr:rowOff>0</xdr:rowOff>
        </xdr:from>
        <xdr:to>
          <xdr:col>3</xdr:col>
          <xdr:colOff>933450</xdr:colOff>
          <xdr:row>16</xdr:row>
          <xdr:rowOff>19050</xdr:rowOff>
        </xdr:to>
        <xdr:sp macro="" textlink="">
          <xdr:nvSpPr>
            <xdr:cNvPr id="40976" name="Check Box 16" hidden="1">
              <a:extLst>
                <a:ext uri="{63B3BB69-23CF-44E3-9099-C40C66FF867C}">
                  <a14:compatExt spid="_x0000_s40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16</xdr:row>
          <xdr:rowOff>0</xdr:rowOff>
        </xdr:from>
        <xdr:to>
          <xdr:col>3</xdr:col>
          <xdr:colOff>933450</xdr:colOff>
          <xdr:row>17</xdr:row>
          <xdr:rowOff>19050</xdr:rowOff>
        </xdr:to>
        <xdr:sp macro="" textlink="">
          <xdr:nvSpPr>
            <xdr:cNvPr id="40977" name="Check Box 17" hidden="1">
              <a:extLst>
                <a:ext uri="{63B3BB69-23CF-44E3-9099-C40C66FF867C}">
                  <a14:compatExt spid="_x0000_s40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40978" name="Check Box 18" hidden="1">
              <a:extLst>
                <a:ext uri="{63B3BB69-23CF-44E3-9099-C40C66FF867C}">
                  <a14:compatExt spid="_x0000_s40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17</xdr:row>
          <xdr:rowOff>0</xdr:rowOff>
        </xdr:from>
        <xdr:to>
          <xdr:col>3</xdr:col>
          <xdr:colOff>933450</xdr:colOff>
          <xdr:row>18</xdr:row>
          <xdr:rowOff>19050</xdr:rowOff>
        </xdr:to>
        <xdr:sp macro="" textlink="">
          <xdr:nvSpPr>
            <xdr:cNvPr id="40979" name="Check Box 19" hidden="1">
              <a:extLst>
                <a:ext uri="{63B3BB69-23CF-44E3-9099-C40C66FF867C}">
                  <a14:compatExt spid="_x0000_s40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18</xdr:row>
          <xdr:rowOff>0</xdr:rowOff>
        </xdr:from>
        <xdr:to>
          <xdr:col>3</xdr:col>
          <xdr:colOff>933450</xdr:colOff>
          <xdr:row>19</xdr:row>
          <xdr:rowOff>19050</xdr:rowOff>
        </xdr:to>
        <xdr:sp macro="" textlink="">
          <xdr:nvSpPr>
            <xdr:cNvPr id="40980" name="Check Box 20" hidden="1">
              <a:extLst>
                <a:ext uri="{63B3BB69-23CF-44E3-9099-C40C66FF867C}">
                  <a14:compatExt spid="_x0000_s40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0981" name="Check Box 21" hidden="1">
              <a:extLst>
                <a:ext uri="{63B3BB69-23CF-44E3-9099-C40C66FF867C}">
                  <a14:compatExt spid="_x0000_s40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0982" name="Check Box 22" hidden="1">
              <a:extLst>
                <a:ext uri="{63B3BB69-23CF-44E3-9099-C40C66FF867C}">
                  <a14:compatExt spid="_x0000_s40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19</xdr:row>
          <xdr:rowOff>0</xdr:rowOff>
        </xdr:from>
        <xdr:to>
          <xdr:col>3</xdr:col>
          <xdr:colOff>933450</xdr:colOff>
          <xdr:row>20</xdr:row>
          <xdr:rowOff>19050</xdr:rowOff>
        </xdr:to>
        <xdr:sp macro="" textlink="">
          <xdr:nvSpPr>
            <xdr:cNvPr id="40983" name="Check Box 23" hidden="1">
              <a:extLst>
                <a:ext uri="{63B3BB69-23CF-44E3-9099-C40C66FF867C}">
                  <a14:compatExt spid="_x0000_s40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20</xdr:row>
          <xdr:rowOff>0</xdr:rowOff>
        </xdr:from>
        <xdr:to>
          <xdr:col>3</xdr:col>
          <xdr:colOff>933450</xdr:colOff>
          <xdr:row>21</xdr:row>
          <xdr:rowOff>19050</xdr:rowOff>
        </xdr:to>
        <xdr:sp macro="" textlink="">
          <xdr:nvSpPr>
            <xdr:cNvPr id="40984" name="Check Box 24" hidden="1">
              <a:extLst>
                <a:ext uri="{63B3BB69-23CF-44E3-9099-C40C66FF867C}">
                  <a14:compatExt spid="_x0000_s40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0985" name="Check Box 25" hidden="1">
              <a:extLst>
                <a:ext uri="{63B3BB69-23CF-44E3-9099-C40C66FF867C}">
                  <a14:compatExt spid="_x0000_s40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0986" name="Check Box 26" hidden="1">
              <a:extLst>
                <a:ext uri="{63B3BB69-23CF-44E3-9099-C40C66FF867C}">
                  <a14:compatExt spid="_x0000_s40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21</xdr:row>
          <xdr:rowOff>0</xdr:rowOff>
        </xdr:from>
        <xdr:to>
          <xdr:col>3</xdr:col>
          <xdr:colOff>933450</xdr:colOff>
          <xdr:row>22</xdr:row>
          <xdr:rowOff>19050</xdr:rowOff>
        </xdr:to>
        <xdr:sp macro="" textlink="">
          <xdr:nvSpPr>
            <xdr:cNvPr id="40987" name="Check Box 27" hidden="1">
              <a:extLst>
                <a:ext uri="{63B3BB69-23CF-44E3-9099-C40C66FF867C}">
                  <a14:compatExt spid="_x0000_s40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22</xdr:row>
          <xdr:rowOff>0</xdr:rowOff>
        </xdr:from>
        <xdr:to>
          <xdr:col>3</xdr:col>
          <xdr:colOff>933450</xdr:colOff>
          <xdr:row>23</xdr:row>
          <xdr:rowOff>19050</xdr:rowOff>
        </xdr:to>
        <xdr:sp macro="" textlink="">
          <xdr:nvSpPr>
            <xdr:cNvPr id="40988" name="Check Box 28" hidden="1">
              <a:extLst>
                <a:ext uri="{63B3BB69-23CF-44E3-9099-C40C66FF867C}">
                  <a14:compatExt spid="_x0000_s40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0989" name="Check Box 29" hidden="1">
              <a:extLst>
                <a:ext uri="{63B3BB69-23CF-44E3-9099-C40C66FF867C}">
                  <a14:compatExt spid="_x0000_s40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0990" name="Check Box 30" hidden="1">
              <a:extLst>
                <a:ext uri="{63B3BB69-23CF-44E3-9099-C40C66FF867C}">
                  <a14:compatExt spid="_x0000_s40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23</xdr:row>
          <xdr:rowOff>0</xdr:rowOff>
        </xdr:from>
        <xdr:to>
          <xdr:col>3</xdr:col>
          <xdr:colOff>933450</xdr:colOff>
          <xdr:row>24</xdr:row>
          <xdr:rowOff>19050</xdr:rowOff>
        </xdr:to>
        <xdr:sp macro="" textlink="">
          <xdr:nvSpPr>
            <xdr:cNvPr id="40991" name="Check Box 31" hidden="1">
              <a:extLst>
                <a:ext uri="{63B3BB69-23CF-44E3-9099-C40C66FF867C}">
                  <a14:compatExt spid="_x0000_s40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24</xdr:row>
          <xdr:rowOff>0</xdr:rowOff>
        </xdr:from>
        <xdr:to>
          <xdr:col>3</xdr:col>
          <xdr:colOff>933450</xdr:colOff>
          <xdr:row>25</xdr:row>
          <xdr:rowOff>19050</xdr:rowOff>
        </xdr:to>
        <xdr:sp macro="" textlink="">
          <xdr:nvSpPr>
            <xdr:cNvPr id="40992" name="Check Box 32" hidden="1">
              <a:extLst>
                <a:ext uri="{63B3BB69-23CF-44E3-9099-C40C66FF867C}">
                  <a14:compatExt spid="_x0000_s40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0993" name="Check Box 33" hidden="1">
              <a:extLst>
                <a:ext uri="{63B3BB69-23CF-44E3-9099-C40C66FF867C}">
                  <a14:compatExt spid="_x0000_s40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0994" name="Check Box 34" hidden="1">
              <a:extLst>
                <a:ext uri="{63B3BB69-23CF-44E3-9099-C40C66FF867C}">
                  <a14:compatExt spid="_x0000_s40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25</xdr:row>
          <xdr:rowOff>0</xdr:rowOff>
        </xdr:from>
        <xdr:to>
          <xdr:col>3</xdr:col>
          <xdr:colOff>933450</xdr:colOff>
          <xdr:row>26</xdr:row>
          <xdr:rowOff>19050</xdr:rowOff>
        </xdr:to>
        <xdr:sp macro="" textlink="">
          <xdr:nvSpPr>
            <xdr:cNvPr id="40995" name="Check Box 35" hidden="1">
              <a:extLst>
                <a:ext uri="{63B3BB69-23CF-44E3-9099-C40C66FF867C}">
                  <a14:compatExt spid="_x0000_s40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40996" name="Check Box 36" hidden="1">
              <a:extLst>
                <a:ext uri="{63B3BB69-23CF-44E3-9099-C40C66FF867C}">
                  <a14:compatExt spid="_x0000_s40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1571625</xdr:colOff>
          <xdr:row>26</xdr:row>
          <xdr:rowOff>0</xdr:rowOff>
        </xdr:from>
        <xdr:to>
          <xdr:col>3</xdr:col>
          <xdr:colOff>933450</xdr:colOff>
          <xdr:row>27</xdr:row>
          <xdr:rowOff>19050</xdr:rowOff>
        </xdr:to>
        <xdr:sp macro="" textlink="">
          <xdr:nvSpPr>
            <xdr:cNvPr id="40997" name="Check Box 37" hidden="1">
              <a:extLst>
                <a:ext uri="{63B3BB69-23CF-44E3-9099-C40C66FF867C}">
                  <a14:compatExt spid="_x0000_s40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familiar%20gen&#233;ric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Orçamento"/>
      <sheetName val="Configuração"/>
      <sheetName val="Dados do Gráfico"/>
      <sheetName val="Orçamento familiar genérico1"/>
    </sheetNames>
    <sheetDataSet>
      <sheetData sheetId="0" refreshError="1"/>
      <sheetData sheetId="1">
        <row r="5">
          <cell r="C5">
            <v>1000</v>
          </cell>
        </row>
        <row r="19">
          <cell r="B19" t="str">
            <v>Vega to Life</v>
          </cell>
        </row>
        <row r="29">
          <cell r="B29" t="str">
            <v>despesas diárias</v>
          </cell>
        </row>
        <row r="36">
          <cell r="B36" t="str">
            <v>Consultorio SJP</v>
          </cell>
        </row>
        <row r="45">
          <cell r="B45" t="str">
            <v>transporte</v>
          </cell>
        </row>
        <row r="54">
          <cell r="B54" t="str">
            <v>saúde</v>
          </cell>
        </row>
        <row r="61">
          <cell r="B61" t="str">
            <v>seguro</v>
          </cell>
        </row>
        <row r="68">
          <cell r="B68" t="str">
            <v>educação</v>
          </cell>
        </row>
        <row r="75">
          <cell r="B75" t="str">
            <v>caridade</v>
          </cell>
        </row>
        <row r="82">
          <cell r="B82" t="str">
            <v>poupança</v>
          </cell>
        </row>
        <row r="89">
          <cell r="B89" t="str">
            <v>obrigações</v>
          </cell>
        </row>
        <row r="96">
          <cell r="B96" t="str">
            <v xml:space="preserve"> </v>
          </cell>
        </row>
        <row r="103">
          <cell r="B103" t="str">
            <v xml:space="preserve"> </v>
          </cell>
        </row>
        <row r="110">
          <cell r="B110" t="str">
            <v xml:space="preserve"> </v>
          </cell>
        </row>
        <row r="117">
          <cell r="B117" t="str">
            <v xml:space="preserve"> </v>
          </cell>
        </row>
        <row r="124">
          <cell r="B124" t="str">
            <v xml:space="preserve"> </v>
          </cell>
        </row>
      </sheetData>
      <sheetData sheetId="2">
        <row r="1">
          <cell r="B1" t="str">
            <v>FAMÍLIA NEVES 2012</v>
          </cell>
        </row>
      </sheetData>
      <sheetData sheetId="3">
        <row r="4">
          <cell r="C4">
            <v>3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id="35" name="tblRenda36" displayName="tblRenda36" ref="A10:O13" headerRowCount="0" totalsRowCount="1" headerRowCellStyle="Vírgula" dataCellStyle="Vírgula" totalsRowCellStyle="Vírgula">
  <tableColumns count="15">
    <tableColumn id="1" name="Income" totalsRowLabel="RENDA TOTAL" headerRowDxfId="302" totalsRowDxfId="301" dataCellStyle="Vírgula"/>
    <tableColumn id="2" name="jan" totalsRowFunction="custom" headerRowDxfId="300" dataDxfId="299" totalsRowDxfId="298" dataCellStyle="Vírgula">
      <totalsRowFormula>SUM(tblRenda36[jan])</totalsRowFormula>
    </tableColumn>
    <tableColumn id="3" name="feb" totalsRowFunction="custom" headerRowDxfId="297" dataDxfId="296" totalsRowDxfId="295" dataCellStyle="Vírgula">
      <calculatedColumnFormula>Fev!D6</calculatedColumnFormula>
      <totalsRowFormula>SUM(tblRenda36[feb])</totalsRowFormula>
    </tableColumn>
    <tableColumn id="4" name="mar" totalsRowFunction="custom" headerRowDxfId="294" dataDxfId="293" totalsRowDxfId="292" dataCellStyle="Vírgula">
      <calculatedColumnFormula>Mar!D6</calculatedColumnFormula>
      <totalsRowFormula>SUM(tblRenda36[mar])</totalsRowFormula>
    </tableColumn>
    <tableColumn id="5" name="apr" totalsRowFunction="custom" headerRowDxfId="291" dataDxfId="290" totalsRowDxfId="289" dataCellStyle="Vírgula">
      <calculatedColumnFormula>Abr!D6</calculatedColumnFormula>
      <totalsRowFormula>SUM(tblRenda36[apr])</totalsRowFormula>
    </tableColumn>
    <tableColumn id="6" name="may" totalsRowFunction="custom" headerRowDxfId="288" dataDxfId="287" totalsRowDxfId="286" dataCellStyle="Vírgula">
      <calculatedColumnFormula>Mai!D6</calculatedColumnFormula>
      <totalsRowFormula>SUM(tblRenda36[may])</totalsRowFormula>
    </tableColumn>
    <tableColumn id="7" name="jun" totalsRowFunction="custom" headerRowDxfId="285" dataDxfId="284" totalsRowDxfId="283" dataCellStyle="Vírgula">
      <calculatedColumnFormula>Jun!D6</calculatedColumnFormula>
      <totalsRowFormula>SUM(tblRenda36[jun])</totalsRowFormula>
    </tableColumn>
    <tableColumn id="8" name="jul" totalsRowFunction="custom" headerRowDxfId="282" dataDxfId="281" totalsRowDxfId="280" dataCellStyle="Vírgula">
      <calculatedColumnFormula>Jul!D6</calculatedColumnFormula>
      <totalsRowFormula>SUM(tblRenda36[jul])</totalsRowFormula>
    </tableColumn>
    <tableColumn id="9" name="aug" totalsRowFunction="custom" headerRowDxfId="279" dataDxfId="278" totalsRowDxfId="277" dataCellStyle="Vírgula">
      <calculatedColumnFormula>Ago!D6</calculatedColumnFormula>
      <totalsRowFormula>SUM(tblRenda36[aug])</totalsRowFormula>
    </tableColumn>
    <tableColumn id="10" name="sep" totalsRowFunction="custom" headerRowDxfId="276" dataDxfId="275" totalsRowDxfId="274" dataCellStyle="Vírgula">
      <calculatedColumnFormula>Set!D6</calculatedColumnFormula>
      <totalsRowFormula>SUM(tblRenda36[sep])</totalsRowFormula>
    </tableColumn>
    <tableColumn id="11" name="oct" totalsRowFunction="custom" headerRowDxfId="273" dataDxfId="272" totalsRowDxfId="271" dataCellStyle="Vírgula">
      <calculatedColumnFormula>Out!D6</calculatedColumnFormula>
      <totalsRowFormula>SUM(tblRenda36[oct])</totalsRowFormula>
    </tableColumn>
    <tableColumn id="12" name="nov" totalsRowFunction="custom" headerRowDxfId="270" dataDxfId="269" totalsRowDxfId="268" dataCellStyle="Vírgula">
      <calculatedColumnFormula>Nov!D6</calculatedColumnFormula>
      <totalsRowFormula>SUM(tblRenda36[nov])</totalsRowFormula>
    </tableColumn>
    <tableColumn id="13" name="dec" totalsRowFunction="custom" headerRowDxfId="267" dataDxfId="266" totalsRowDxfId="265" dataCellStyle="Vírgula">
      <calculatedColumnFormula>Dez!D6</calculatedColumnFormula>
      <totalsRowFormula>SUM(tblRenda36[dec])</totalsRowFormula>
    </tableColumn>
    <tableColumn id="14" name="year" totalsRowFunction="custom" headerRowDxfId="264" dataDxfId="263" totalsRowDxfId="262" dataCellStyle="Vírgula">
      <calculatedColumnFormula>SUM(tblRenda36[[#This Row],[jan]:[dec]])</calculatedColumnFormula>
      <totalsRowFormula>SUM(tblRenda36[year])</totalsRowFormula>
    </tableColumn>
    <tableColumn id="15" name="avg" totalsRowFunction="custom" headerRowDxfId="261" dataDxfId="260" totalsRowDxfId="259" dataCellStyle="Vírgula">
      <calculatedColumnFormula>tblRenda36[[#This Row],[year]]/12</calculatedColumnFormula>
      <totalsRowFormula>tblRenda36[[#Totals],[year]]/12</totalsRowFormula>
    </tableColumn>
  </tableColumns>
  <tableStyleInfo name="Budget Tables" showFirstColumn="1" showLastColumn="0" showRowStripes="1" showColumnStripes="0"/>
  <extLst>
    <ext xmlns:x14="http://schemas.microsoft.com/office/spreadsheetml/2009/9/main" uri="{504A1905-F514-4f6f-8877-14C23A59335A}">
      <x14:table altText="Income" altTextSummary="List of monthly renda sources and amounts"/>
    </ext>
  </extLst>
</table>
</file>

<file path=xl/tables/table2.xml><?xml version="1.0" encoding="utf-8"?>
<table xmlns="http://schemas.openxmlformats.org/spreadsheetml/2006/main" id="36" name="tblCategoriaDespesa_0137" displayName="tblCategoriaDespesa_0137" ref="A17:O32" headerRowCount="0" totalsRowCount="1" headerRowCellStyle="Vírgula" dataCellStyle="Vírgula" totalsRowCellStyle="Vírgula">
  <tableColumns count="15">
    <tableColumn id="1" name="Home" totalsRowFunction="custom" headerRowDxfId="258" dataDxfId="257" totalsRowDxfId="256" dataCellStyle="Vírgula">
      <totalsRowFormula>UPPER("Total " &amp; A16)</totalsRowFormula>
    </tableColumn>
    <tableColumn id="2" name="jan" totalsRowFunction="custom" headerRowDxfId="255" dataDxfId="254" totalsRowDxfId="253" dataCellStyle="Vírgula">
      <calculatedColumnFormula>Jan!C13</calculatedColumnFormula>
      <totalsRowFormula>SUM(tblCategoriaDespesa_0137[jan])</totalsRowFormula>
    </tableColumn>
    <tableColumn id="3" name="feb" totalsRowFunction="custom" headerRowDxfId="252" dataDxfId="251" totalsRowDxfId="250" dataCellStyle="Vírgula">
      <calculatedColumnFormula>Fev!C13</calculatedColumnFormula>
      <totalsRowFormula>SUM(tblCategoriaDespesa_0137[feb])</totalsRowFormula>
    </tableColumn>
    <tableColumn id="4" name="mar" totalsRowFunction="custom" headerRowDxfId="249" dataDxfId="248" totalsRowDxfId="247" dataCellStyle="Vírgula">
      <calculatedColumnFormula>Mar!C13</calculatedColumnFormula>
      <totalsRowFormula>SUM(tblCategoriaDespesa_0137[mar])</totalsRowFormula>
    </tableColumn>
    <tableColumn id="5" name="apr" totalsRowFunction="custom" headerRowDxfId="246" dataDxfId="245" totalsRowDxfId="244" dataCellStyle="Vírgula">
      <calculatedColumnFormula>Abr!C13</calculatedColumnFormula>
      <totalsRowFormula>SUM(tblCategoriaDespesa_0137[apr])</totalsRowFormula>
    </tableColumn>
    <tableColumn id="6" name="may" totalsRowFunction="custom" headerRowDxfId="243" dataDxfId="242" totalsRowDxfId="241" dataCellStyle="Vírgula">
      <calculatedColumnFormula xml:space="preserve"> Mai!C13</calculatedColumnFormula>
      <totalsRowFormula>SUM(tblCategoriaDespesa_0137[may])</totalsRowFormula>
    </tableColumn>
    <tableColumn id="7" name="jun" totalsRowFunction="custom" headerRowDxfId="240" dataDxfId="239" totalsRowDxfId="238" dataCellStyle="Vírgula">
      <calculatedColumnFormula>Jun!C13</calculatedColumnFormula>
      <totalsRowFormula>SUM(tblCategoriaDespesa_0137[jun])</totalsRowFormula>
    </tableColumn>
    <tableColumn id="8" name="jul" totalsRowFunction="custom" headerRowDxfId="237" dataDxfId="236" totalsRowDxfId="235" dataCellStyle="Vírgula">
      <calculatedColumnFormula>Jul!C13</calculatedColumnFormula>
      <totalsRowFormula>SUM(tblCategoriaDespesa_0137[jul])</totalsRowFormula>
    </tableColumn>
    <tableColumn id="9" name="aug" totalsRowFunction="custom" headerRowDxfId="234" dataDxfId="233" totalsRowDxfId="232" dataCellStyle="Vírgula">
      <calculatedColumnFormula>Ago!C13</calculatedColumnFormula>
      <totalsRowFormula>SUM(tblCategoriaDespesa_0137[aug])</totalsRowFormula>
    </tableColumn>
    <tableColumn id="10" name="sep" totalsRowFunction="custom" headerRowDxfId="231" dataDxfId="230" totalsRowDxfId="229" dataCellStyle="Vírgula">
      <calculatedColumnFormula>Set!C13</calculatedColumnFormula>
      <totalsRowFormula>SUM(tblCategoriaDespesa_0137[sep])</totalsRowFormula>
    </tableColumn>
    <tableColumn id="11" name="oct" totalsRowFunction="custom" headerRowDxfId="228" dataDxfId="227" totalsRowDxfId="226" dataCellStyle="Vírgula">
      <calculatedColumnFormula>Out!C13</calculatedColumnFormula>
      <totalsRowFormula>SUM(tblCategoriaDespesa_0137[oct])</totalsRowFormula>
    </tableColumn>
    <tableColumn id="12" name="nov" totalsRowFunction="custom" headerRowDxfId="225" dataDxfId="224" totalsRowDxfId="223" dataCellStyle="Vírgula">
      <calculatedColumnFormula>Nov!C13</calculatedColumnFormula>
      <totalsRowFormula>SUM(tblCategoriaDespesa_0137[nov])</totalsRowFormula>
    </tableColumn>
    <tableColumn id="13" name="dec" totalsRowFunction="custom" headerRowDxfId="222" dataDxfId="221" totalsRowDxfId="220" dataCellStyle="Vírgula">
      <calculatedColumnFormula>Dez!C13</calculatedColumnFormula>
      <totalsRowFormula>SUM(tblCategoriaDespesa_0137[dec])</totalsRowFormula>
    </tableColumn>
    <tableColumn id="14" name="year" totalsRowFunction="custom" headerRowDxfId="219" dataDxfId="218" totalsRowDxfId="217" dataCellStyle="Vírgula">
      <calculatedColumnFormula>SUM(tblCategoriaDespesa_0137[[#This Row],[jan]:[dec]])</calculatedColumnFormula>
      <totalsRowFormula>SUM(tblCategoriaDespesa_0137[year])</totalsRowFormula>
    </tableColumn>
    <tableColumn id="15" name="avg" totalsRowFunction="custom" headerRowDxfId="216" dataDxfId="215" totalsRowDxfId="214" dataCellStyle="Vírgula">
      <calculatedColumnFormula>tblCategoriaDespesa_0137[[#This Row],[year]]/12</calculatedColumnFormula>
      <totalsRowFormula>tblCategoriaDespesa_0137[[#Totals],[year]]/12</totalsRowFormula>
    </tableColumn>
  </tableColumns>
  <tableStyleInfo name="Budget Tables" showFirstColumn="1" showLastColumn="0" showRowStripes="1" showColumnStripes="0"/>
  <extLst>
    <ext xmlns:x14="http://schemas.microsoft.com/office/spreadsheetml/2009/9/main" uri="{504A1905-F514-4f6f-8877-14C23A59335A}">
      <x14:table altText="Home expenses" altTextSummary="List of home expenses by month such as, Mortgage/Rent, Electricity, Phone, etc."/>
    </ext>
  </extLst>
</table>
</file>

<file path=xl/tables/table3.xml><?xml version="1.0" encoding="utf-8"?>
<table xmlns="http://schemas.openxmlformats.org/spreadsheetml/2006/main" id="38" name="tblCategoriaDespesa_0339" displayName="tblCategoriaDespesa_0339" ref="A36:O41" headerRowCount="0" totalsRowCount="1" headerRowCellStyle="Vírgula" dataCellStyle="Vírgula" totalsRowCellStyle="Vírgula">
  <tableColumns count="15">
    <tableColumn id="1" name="Children" totalsRowFunction="custom" headerRowDxfId="213" totalsRowDxfId="212" dataCellStyle="Vírgula">
      <totalsRowFormula>UPPER("Total " &amp; A35)</totalsRowFormula>
    </tableColumn>
    <tableColumn id="2" name="jan" totalsRowFunction="custom" headerRowDxfId="211" dataDxfId="210" totalsRowDxfId="209" dataCellStyle="Vírgula">
      <calculatedColumnFormula>Jan!H13</calculatedColumnFormula>
      <totalsRowFormula>SUM(tblCategoriaDespesa_0339[jan])</totalsRowFormula>
    </tableColumn>
    <tableColumn id="3" name="feb" totalsRowFunction="custom" headerRowDxfId="208" dataDxfId="207" totalsRowDxfId="206" dataCellStyle="Vírgula">
      <calculatedColumnFormula>Fev!H13</calculatedColumnFormula>
      <totalsRowFormula>SUM(tblCategoriaDespesa_0339[feb])</totalsRowFormula>
    </tableColumn>
    <tableColumn id="4" name="mar" totalsRowFunction="custom" headerRowDxfId="205" dataDxfId="204" totalsRowDxfId="203" dataCellStyle="Vírgula">
      <calculatedColumnFormula>Mar!H13</calculatedColumnFormula>
      <totalsRowFormula>SUM(tblCategoriaDespesa_0339[mar])</totalsRowFormula>
    </tableColumn>
    <tableColumn id="5" name="apr" totalsRowFunction="custom" headerRowDxfId="202" dataDxfId="201" totalsRowDxfId="200" dataCellStyle="Vírgula">
      <calculatedColumnFormula>Abr!H13</calculatedColumnFormula>
      <totalsRowFormula>SUM(tblCategoriaDespesa_0339[apr])</totalsRowFormula>
    </tableColumn>
    <tableColumn id="6" name="may" totalsRowFunction="custom" headerRowDxfId="199" dataDxfId="198" totalsRowDxfId="197" dataCellStyle="Vírgula">
      <calculatedColumnFormula>Mai!H13</calculatedColumnFormula>
      <totalsRowFormula>SUM(tblCategoriaDespesa_0339[may])</totalsRowFormula>
    </tableColumn>
    <tableColumn id="7" name="jun" totalsRowFunction="custom" headerRowDxfId="196" dataDxfId="195" totalsRowDxfId="194" dataCellStyle="Vírgula">
      <calculatedColumnFormula>Jun!H13</calculatedColumnFormula>
      <totalsRowFormula>SUM(tblCategoriaDespesa_0339[jun])</totalsRowFormula>
    </tableColumn>
    <tableColumn id="8" name="jul" totalsRowFunction="custom" headerRowDxfId="193" dataDxfId="192" totalsRowDxfId="191" dataCellStyle="Vírgula">
      <calculatedColumnFormula>Jul!H13</calculatedColumnFormula>
      <totalsRowFormula>SUM(tblCategoriaDespesa_0339[jul])</totalsRowFormula>
    </tableColumn>
    <tableColumn id="9" name="aug" totalsRowFunction="custom" headerRowDxfId="190" dataDxfId="189" totalsRowDxfId="188" dataCellStyle="Vírgula">
      <calculatedColumnFormula>Ago!H13</calculatedColumnFormula>
      <totalsRowFormula>SUM(tblCategoriaDespesa_0339[aug])</totalsRowFormula>
    </tableColumn>
    <tableColumn id="10" name="sep" totalsRowFunction="custom" headerRowDxfId="187" dataDxfId="186" totalsRowDxfId="185" dataCellStyle="Vírgula">
      <calculatedColumnFormula>Set!H13</calculatedColumnFormula>
      <totalsRowFormula>SUM(tblCategoriaDespesa_0339[sep])</totalsRowFormula>
    </tableColumn>
    <tableColumn id="11" name="oct" totalsRowFunction="custom" headerRowDxfId="184" dataDxfId="183" totalsRowDxfId="182" dataCellStyle="Vírgula">
      <calculatedColumnFormula>Out!H13</calculatedColumnFormula>
      <totalsRowFormula>SUM(tblCategoriaDespesa_0339[oct])</totalsRowFormula>
    </tableColumn>
    <tableColumn id="12" name="nov" totalsRowFunction="custom" headerRowDxfId="181" dataDxfId="180" totalsRowDxfId="179" dataCellStyle="Vírgula">
      <calculatedColumnFormula>Nov!H13</calculatedColumnFormula>
      <totalsRowFormula>SUM(tblCategoriaDespesa_0339[nov])</totalsRowFormula>
    </tableColumn>
    <tableColumn id="13" name="dec" totalsRowFunction="custom" headerRowDxfId="178" dataDxfId="177" totalsRowDxfId="176" dataCellStyle="Vírgula">
      <calculatedColumnFormula>Dez!H13</calculatedColumnFormula>
      <totalsRowFormula>SUM(tblCategoriaDespesa_0339[dec])</totalsRowFormula>
    </tableColumn>
    <tableColumn id="14" name="year" totalsRowFunction="custom" headerRowDxfId="175" dataDxfId="174" totalsRowDxfId="173" dataCellStyle="Vírgula">
      <calculatedColumnFormula>SUM(tblCategoriaDespesa_0339[[#This Row],[jan]:[dec]])</calculatedColumnFormula>
      <totalsRowFormula>SUM(tblCategoriaDespesa_0339[year])</totalsRowFormula>
    </tableColumn>
    <tableColumn id="15" name="avg" totalsRowFunction="custom" headerRowDxfId="172" dataDxfId="171" totalsRowDxfId="170" dataCellStyle="Vírgula">
      <calculatedColumnFormula>tblCategoriaDespesa_0339[[#This Row],[year]]/12</calculatedColumnFormula>
      <totalsRowFormula>tblCategoriaDespesa_0339[[#Totals],[year]]/12</totalsRowFormula>
    </tableColumn>
  </tableColumns>
  <tableStyleInfo name="Budget Tables" showFirstColumn="1" showLastColumn="0" showRowStripes="1" showColumnStripes="0"/>
  <extLst>
    <ext xmlns:x14="http://schemas.microsoft.com/office/spreadsheetml/2009/9/main" uri="{504A1905-F514-4f6f-8877-14C23A59335A}">
      <x14:table altText="Children expenses" altTextSummary="List of your children's expenses by month such as School Supplies, Clothing, School Lunch, etc."/>
    </ext>
  </extLst>
</table>
</file>

<file path=xl/tables/table4.xml><?xml version="1.0" encoding="utf-8"?>
<table xmlns="http://schemas.openxmlformats.org/spreadsheetml/2006/main" id="39" name="tblCategoriaDespesa_0440" displayName="tblCategoriaDespesa_0440" ref="A45:O47" headerRowCount="0" totalsRowCount="1" headerRowCellStyle="Vírgula" dataCellStyle="Vírgula" totalsRowCellStyle="Vírgula">
  <tableColumns count="15">
    <tableColumn id="1" name="Transportation" totalsRowFunction="custom" headerRowDxfId="169" totalsRowDxfId="14" dataCellStyle="Vírgula">
      <totalsRowFormula>UPPER("Total " &amp; A44)</totalsRowFormula>
    </tableColumn>
    <tableColumn id="2" name="jan" totalsRowFunction="custom" headerRowDxfId="168" totalsRowDxfId="13" dataCellStyle="Vírgula">
      <totalsRowFormula>SUM(tblCategoriaDespesa_0440[jan])</totalsRowFormula>
    </tableColumn>
    <tableColumn id="3" name="feb" totalsRowFunction="custom" headerRowDxfId="167" dataDxfId="166" totalsRowDxfId="12" dataCellStyle="Vírgula">
      <calculatedColumnFormula>Fev!H21</calculatedColumnFormula>
      <totalsRowFormula>SUM(tblCategoriaDespesa_0440[feb])</totalsRowFormula>
    </tableColumn>
    <tableColumn id="4" name="mar" totalsRowFunction="custom" headerRowDxfId="165" dataDxfId="164" totalsRowDxfId="11" dataCellStyle="Vírgula">
      <calculatedColumnFormula>Mar!H21</calculatedColumnFormula>
      <totalsRowFormula>SUM(tblCategoriaDespesa_0440[mar])</totalsRowFormula>
    </tableColumn>
    <tableColumn id="5" name="apr" totalsRowFunction="custom" headerRowDxfId="163" dataDxfId="162" totalsRowDxfId="10" dataCellStyle="Vírgula">
      <calculatedColumnFormula>Abr!H21</calculatedColumnFormula>
      <totalsRowFormula>SUM(tblCategoriaDespesa_0440[apr])</totalsRowFormula>
    </tableColumn>
    <tableColumn id="6" name="may" totalsRowFunction="custom" headerRowDxfId="161" dataDxfId="160" totalsRowDxfId="9" dataCellStyle="Vírgula">
      <calculatedColumnFormula>Mai!H21</calculatedColumnFormula>
      <totalsRowFormula>SUM(tblCategoriaDespesa_0440[may])</totalsRowFormula>
    </tableColumn>
    <tableColumn id="7" name="jun" totalsRowFunction="custom" headerRowDxfId="159" dataDxfId="158" totalsRowDxfId="8" dataCellStyle="Vírgula">
      <calculatedColumnFormula>Jun!H21</calculatedColumnFormula>
      <totalsRowFormula>SUM(tblCategoriaDespesa_0440[jun])</totalsRowFormula>
    </tableColumn>
    <tableColumn id="8" name="jul" totalsRowFunction="custom" headerRowDxfId="157" dataDxfId="156" totalsRowDxfId="7" dataCellStyle="Vírgula">
      <calculatedColumnFormula>Jul!H21</calculatedColumnFormula>
      <totalsRowFormula>SUM(tblCategoriaDespesa_0440[jul])</totalsRowFormula>
    </tableColumn>
    <tableColumn id="9" name="aug" totalsRowFunction="custom" headerRowDxfId="155" dataDxfId="154" totalsRowDxfId="6" dataCellStyle="Vírgula">
      <calculatedColumnFormula>Ago!H21</calculatedColumnFormula>
      <totalsRowFormula>SUM(tblCategoriaDespesa_0440[aug])</totalsRowFormula>
    </tableColumn>
    <tableColumn id="10" name="sep" totalsRowFunction="custom" headerRowDxfId="153" dataDxfId="152" totalsRowDxfId="5" dataCellStyle="Vírgula">
      <calculatedColumnFormula>Set!H21</calculatedColumnFormula>
      <totalsRowFormula>SUM(tblCategoriaDespesa_0440[sep])</totalsRowFormula>
    </tableColumn>
    <tableColumn id="11" name="oct" totalsRowFunction="custom" headerRowDxfId="151" dataDxfId="150" totalsRowDxfId="4" dataCellStyle="Vírgula">
      <calculatedColumnFormula>Out!H21</calculatedColumnFormula>
      <totalsRowFormula>SUM(tblCategoriaDespesa_0440[oct])</totalsRowFormula>
    </tableColumn>
    <tableColumn id="12" name="nov" totalsRowFunction="custom" headerRowDxfId="149" dataDxfId="148" totalsRowDxfId="3" dataCellStyle="Vírgula">
      <calculatedColumnFormula>Nov!H21</calculatedColumnFormula>
      <totalsRowFormula>SUM(tblCategoriaDespesa_0440[nov])</totalsRowFormula>
    </tableColumn>
    <tableColumn id="13" name="dec" totalsRowFunction="custom" headerRowDxfId="147" dataDxfId="146" totalsRowDxfId="2" dataCellStyle="Vírgula">
      <calculatedColumnFormula>Dez!H21</calculatedColumnFormula>
      <totalsRowFormula>SUM(tblCategoriaDespesa_0440[dec])</totalsRowFormula>
    </tableColumn>
    <tableColumn id="14" name="year" totalsRowFunction="custom" headerRowDxfId="145" dataDxfId="144" totalsRowDxfId="1" dataCellStyle="Vírgula">
      <calculatedColumnFormula>SUM(tblCategoriaDespesa_0440[[#This Row],[jan]:[dec]])</calculatedColumnFormula>
      <totalsRowFormula>SUM(tblCategoriaDespesa_0440[year])</totalsRowFormula>
    </tableColumn>
    <tableColumn id="15" name="avg" totalsRowFunction="custom" headerRowDxfId="143" dataDxfId="142" totalsRowDxfId="0" dataCellStyle="Vírgula">
      <calculatedColumnFormula>tblCategoriaDespesa_0440[[#This Row],[year]]/12</calculatedColumnFormula>
      <totalsRowFormula>tblCategoriaDespesa_0440[[#Totals],[year]]/12</totalsRowFormula>
    </tableColumn>
  </tableColumns>
  <tableStyleInfo name="Budget Tables" showFirstColumn="1" showLastColumn="0" showRowStripes="1" showColumnStripes="0"/>
  <extLst>
    <ext xmlns:x14="http://schemas.microsoft.com/office/spreadsheetml/2009/9/main" uri="{504A1905-F514-4f6f-8877-14C23A59335A}">
      <x14:table altText="Transportation expenses" altTextSummary="List of transportation expenses by month such as Vehicle Payments, Fuel, Repairs, etc."/>
    </ext>
  </extLst>
</table>
</file>

<file path=xl/tables/table5.xml><?xml version="1.0" encoding="utf-8"?>
<table xmlns="http://schemas.openxmlformats.org/spreadsheetml/2006/main" id="40" name="tblCategoriaDespesa_0541" displayName="tblCategoriaDespesa_0541" ref="A51:O52" headerRowCount="0" totalsRowCount="1" headerRowCellStyle="Vírgula" dataCellStyle="Vírgula" totalsRowCellStyle="Vírgula">
  <tableColumns count="15">
    <tableColumn id="1" name="Health" totalsRowFunction="custom" headerRowDxfId="141" totalsRowDxfId="29" dataCellStyle="Vírgula">
      <totalsRowFormula>UPPER("Total " &amp; A50)</totalsRowFormula>
    </tableColumn>
    <tableColumn id="2" name="jan" totalsRowFunction="custom" headerRowDxfId="140" dataDxfId="139" totalsRowDxfId="28" dataCellStyle="Vírgula">
      <calculatedColumnFormula>Jan!H26</calculatedColumnFormula>
      <totalsRowFormula>SUM(tblCategoriaDespesa_0541[jan])</totalsRowFormula>
    </tableColumn>
    <tableColumn id="3" name="feb" totalsRowFunction="custom" headerRowDxfId="138" dataDxfId="137" totalsRowDxfId="27" dataCellStyle="Vírgula">
      <calculatedColumnFormula>Fev!H26</calculatedColumnFormula>
      <totalsRowFormula>SUM(tblCategoriaDespesa_0541[feb])</totalsRowFormula>
    </tableColumn>
    <tableColumn id="4" name="mar" totalsRowFunction="custom" headerRowDxfId="136" dataDxfId="135" totalsRowDxfId="26" dataCellStyle="Vírgula">
      <calculatedColumnFormula>Mar!H26</calculatedColumnFormula>
      <totalsRowFormula>SUM(tblCategoriaDespesa_0541[mar])</totalsRowFormula>
    </tableColumn>
    <tableColumn id="5" name="apr" totalsRowFunction="custom" headerRowDxfId="134" dataDxfId="133" totalsRowDxfId="25" dataCellStyle="Vírgula">
      <calculatedColumnFormula>Abr!H26</calculatedColumnFormula>
      <totalsRowFormula>SUM(tblCategoriaDespesa_0541[apr])</totalsRowFormula>
    </tableColumn>
    <tableColumn id="6" name="may" totalsRowFunction="custom" headerRowDxfId="132" dataDxfId="131" totalsRowDxfId="24" dataCellStyle="Vírgula">
      <calculatedColumnFormula>Mai!H26</calculatedColumnFormula>
      <totalsRowFormula>SUM(tblCategoriaDespesa_0541[may])</totalsRowFormula>
    </tableColumn>
    <tableColumn id="7" name="jun" totalsRowFunction="custom" headerRowDxfId="130" dataDxfId="129" totalsRowDxfId="23" dataCellStyle="Vírgula">
      <calculatedColumnFormula>Jun!H26</calculatedColumnFormula>
      <totalsRowFormula>SUM(tblCategoriaDespesa_0541[jun])</totalsRowFormula>
    </tableColumn>
    <tableColumn id="8" name="jul" totalsRowFunction="custom" headerRowDxfId="128" dataDxfId="127" totalsRowDxfId="22" dataCellStyle="Vírgula">
      <calculatedColumnFormula>Jul!H26</calculatedColumnFormula>
      <totalsRowFormula>SUM(tblCategoriaDespesa_0541[jul])</totalsRowFormula>
    </tableColumn>
    <tableColumn id="9" name="aug" totalsRowFunction="custom" headerRowDxfId="126" dataDxfId="125" totalsRowDxfId="21" dataCellStyle="Vírgula">
      <calculatedColumnFormula>Ago!H26</calculatedColumnFormula>
      <totalsRowFormula>SUM(tblCategoriaDespesa_0541[aug])</totalsRowFormula>
    </tableColumn>
    <tableColumn id="10" name="sep" totalsRowFunction="custom" headerRowDxfId="124" dataDxfId="123" totalsRowDxfId="20" dataCellStyle="Vírgula">
      <calculatedColumnFormula>Set!H26</calculatedColumnFormula>
      <totalsRowFormula>SUM(tblCategoriaDespesa_0541[sep])</totalsRowFormula>
    </tableColumn>
    <tableColumn id="11" name="oct" totalsRowFunction="custom" headerRowDxfId="122" dataDxfId="121" totalsRowDxfId="19" dataCellStyle="Vírgula">
      <calculatedColumnFormula>Out!H26</calculatedColumnFormula>
      <totalsRowFormula>SUM(tblCategoriaDespesa_0541[oct])</totalsRowFormula>
    </tableColumn>
    <tableColumn id="12" name="nov" totalsRowFunction="custom" headerRowDxfId="120" dataDxfId="119" totalsRowDxfId="18" dataCellStyle="Vírgula">
      <calculatedColumnFormula>Nov!H26</calculatedColumnFormula>
      <totalsRowFormula>SUM(tblCategoriaDespesa_0541[nov])</totalsRowFormula>
    </tableColumn>
    <tableColumn id="13" name="dec" totalsRowFunction="custom" headerRowDxfId="118" dataDxfId="117" totalsRowDxfId="17" dataCellStyle="Vírgula">
      <calculatedColumnFormula>Dez!H26</calculatedColumnFormula>
      <totalsRowFormula>SUM(tblCategoriaDespesa_0541[dec])</totalsRowFormula>
    </tableColumn>
    <tableColumn id="14" name="year" totalsRowFunction="custom" headerRowDxfId="116" dataDxfId="115" totalsRowDxfId="16" dataCellStyle="Vírgula">
      <calculatedColumnFormula>SUM(tblCategoriaDespesa_0541[[#This Row],[jan]:[dec]])</calculatedColumnFormula>
      <totalsRowFormula>SUM(tblCategoriaDespesa_0541[year])</totalsRowFormula>
    </tableColumn>
    <tableColumn id="15" name="avg" totalsRowFunction="custom" headerRowDxfId="114" dataDxfId="113" totalsRowDxfId="15" dataCellStyle="Vírgula">
      <calculatedColumnFormula>tblCategoriaDespesa_0541[[#This Row],[year]]/12</calculatedColumnFormula>
      <totalsRowFormula>tblCategoriaDespesa_0541[[#Totals],[year]]/12</totalsRowFormula>
    </tableColumn>
  </tableColumns>
  <tableStyleInfo name="Budget Tables" showFirstColumn="1" showLastColumn="0" showRowStripes="1" showColumnStripes="0"/>
  <extLst>
    <ext xmlns:x14="http://schemas.microsoft.com/office/spreadsheetml/2009/9/main" uri="{504A1905-F514-4f6f-8877-14C23A59335A}">
      <x14:table altTextSummary="List of health expenses by month such as Doctor/Dentist, Medicine/Drugs, etc."/>
    </ext>
  </extLst>
</table>
</file>

<file path=xl/tables/table6.xml><?xml version="1.0" encoding="utf-8"?>
<table xmlns="http://schemas.openxmlformats.org/spreadsheetml/2006/main" id="41" name="tblCategoriaDespesa_0642" displayName="tblCategoriaDespesa_0642" ref="A56:O58" headerRowCount="0" totalsRowCount="1" headerRowCellStyle="Vírgula" dataCellStyle="Vírgula" totalsRowCellStyle="Vírgula">
  <tableColumns count="15">
    <tableColumn id="1" name="Insurance" totalsRowFunction="custom" headerRowDxfId="112" totalsRowDxfId="45" dataCellStyle="Vírgula">
      <totalsRowFormula>UPPER("Total " &amp; A55)</totalsRowFormula>
    </tableColumn>
    <tableColumn id="2" name="jan" totalsRowFunction="custom" headerRowDxfId="111" totalsRowDxfId="44" dataCellStyle="Vírgula">
      <calculatedColumnFormula>Jan!C31</calculatedColumnFormula>
      <totalsRowFormula>SUM(tblCategoriaDespesa_0642[jan])</totalsRowFormula>
    </tableColumn>
    <tableColumn id="3" name="feb" totalsRowFunction="custom" headerRowDxfId="110" dataDxfId="53" totalsRowDxfId="43" dataCellStyle="Vírgula">
      <calculatedColumnFormula>Fev!C31</calculatedColumnFormula>
      <totalsRowFormula>SUM(tblCategoriaDespesa_0642[feb])</totalsRowFormula>
    </tableColumn>
    <tableColumn id="4" name="mar" totalsRowFunction="custom" headerRowDxfId="109" dataDxfId="52" totalsRowDxfId="42" dataCellStyle="Vírgula">
      <calculatedColumnFormula>Mar!C31</calculatedColumnFormula>
      <totalsRowFormula>SUM(tblCategoriaDespesa_0642[mar])</totalsRowFormula>
    </tableColumn>
    <tableColumn id="5" name="apr" totalsRowFunction="custom" headerRowDxfId="108" dataDxfId="51" totalsRowDxfId="41" dataCellStyle="Vírgula">
      <calculatedColumnFormula>Abr!C31</calculatedColumnFormula>
      <totalsRowFormula>SUM(tblCategoriaDespesa_0642[apr])</totalsRowFormula>
    </tableColumn>
    <tableColumn id="6" name="may" totalsRowFunction="custom" headerRowDxfId="107" dataDxfId="55" totalsRowDxfId="40" dataCellStyle="Vírgula">
      <calculatedColumnFormula>Mai!C31</calculatedColumnFormula>
      <totalsRowFormula>SUM(tblCategoriaDespesa_0642[may])</totalsRowFormula>
    </tableColumn>
    <tableColumn id="7" name="jun" totalsRowFunction="custom" headerRowDxfId="106" dataDxfId="54" totalsRowDxfId="39" dataCellStyle="Vírgula">
      <calculatedColumnFormula>Jun!C31</calculatedColumnFormula>
      <totalsRowFormula>SUM(tblCategoriaDespesa_0642[jun])</totalsRowFormula>
    </tableColumn>
    <tableColumn id="8" name="jul" totalsRowFunction="custom" headerRowDxfId="105" dataDxfId="50" totalsRowDxfId="38" dataCellStyle="Vírgula">
      <calculatedColumnFormula>Jul!C31</calculatedColumnFormula>
      <totalsRowFormula>SUM(tblCategoriaDespesa_0642[jul])</totalsRowFormula>
    </tableColumn>
    <tableColumn id="9" name="aug" totalsRowFunction="custom" headerRowDxfId="104" dataDxfId="49" totalsRowDxfId="37" dataCellStyle="Vírgula">
      <calculatedColumnFormula>Ago!C31</calculatedColumnFormula>
      <totalsRowFormula>SUM(tblCategoriaDespesa_0642[aug])</totalsRowFormula>
    </tableColumn>
    <tableColumn id="10" name="sep" totalsRowFunction="custom" headerRowDxfId="103" dataDxfId="48" totalsRowDxfId="36" dataCellStyle="Vírgula">
      <calculatedColumnFormula>Set!C31</calculatedColumnFormula>
      <totalsRowFormula>SUM(tblCategoriaDespesa_0642[sep])</totalsRowFormula>
    </tableColumn>
    <tableColumn id="11" name="oct" totalsRowFunction="custom" headerRowDxfId="102" dataDxfId="47" totalsRowDxfId="35" dataCellStyle="Vírgula">
      <calculatedColumnFormula>Out!C31</calculatedColumnFormula>
      <totalsRowFormula>SUM(tblCategoriaDespesa_0642[oct])</totalsRowFormula>
    </tableColumn>
    <tableColumn id="12" name="nov" totalsRowFunction="custom" headerRowDxfId="101" dataDxfId="46" totalsRowDxfId="34" dataCellStyle="Vírgula">
      <calculatedColumnFormula>Nov!C31</calculatedColumnFormula>
      <totalsRowFormula>SUM(tblCategoriaDespesa_0642[nov])</totalsRowFormula>
    </tableColumn>
    <tableColumn id="13" name="dec" totalsRowFunction="custom" headerRowDxfId="100" dataDxfId="30" totalsRowDxfId="33" dataCellStyle="Vírgula">
      <calculatedColumnFormula>Dez!C31</calculatedColumnFormula>
      <totalsRowFormula>SUM(tblCategoriaDespesa_0642[dec])</totalsRowFormula>
    </tableColumn>
    <tableColumn id="14" name="year" totalsRowFunction="custom" headerRowDxfId="99" dataDxfId="98" totalsRowDxfId="32" dataCellStyle="Vírgula">
      <calculatedColumnFormula>SUM(tblCategoriaDespesa_0642[[#This Row],[jan]:[dec]])</calculatedColumnFormula>
      <totalsRowFormula>SUM(tblCategoriaDespesa_0642[year])</totalsRowFormula>
    </tableColumn>
    <tableColumn id="15" name="avg" totalsRowFunction="custom" headerRowDxfId="97" dataDxfId="96" totalsRowDxfId="31" dataCellStyle="Vírgula">
      <calculatedColumnFormula>tblCategoriaDespesa_0642[[#This Row],[year]]/12</calculatedColumnFormula>
      <totalsRowFormula>tblCategoriaDespesa_0642[[#Totals],[year]]/12</totalsRowFormula>
    </tableColumn>
  </tableColumns>
  <tableStyleInfo name="Budget Tables" showFirstColumn="1" showLastColumn="0" showRowStripes="1" showColumnStripes="0"/>
  <extLst>
    <ext xmlns:x14="http://schemas.microsoft.com/office/spreadsheetml/2009/9/main" uri="{504A1905-F514-4f6f-8877-14C23A59335A}">
      <x14:table altText="Insurance expenses" altTextSummary="List of insurance expenses by month such as Auto, Health, Life, etc."/>
    </ext>
  </extLst>
</table>
</file>

<file path=xl/tables/table7.xml><?xml version="1.0" encoding="utf-8"?>
<table xmlns="http://schemas.openxmlformats.org/spreadsheetml/2006/main" id="43" name="tblFluxoCaixa44" displayName="tblFluxoCaixa44" ref="A3:O6" headerRowCount="0" totalsRowShown="0" headerRowCellStyle="Vírgula" dataCellStyle="Vírgula">
  <tableColumns count="15">
    <tableColumn id="1" name="Income" dataCellStyle="Vírgula"/>
    <tableColumn id="2" name="Jan" headerRowDxfId="95" dataCellStyle="Vírgula"/>
    <tableColumn id="3" name="Feb" headerRowDxfId="94" dataCellStyle="Vírgula"/>
    <tableColumn id="4" name="Mar" headerRowDxfId="93" dataCellStyle="Vírgula"/>
    <tableColumn id="5" name="Apr" headerRowDxfId="92" dataCellStyle="Vírgula"/>
    <tableColumn id="6" name="May" headerRowDxfId="91" dataCellStyle="Vírgula"/>
    <tableColumn id="7" name="Jun" headerRowDxfId="90" dataCellStyle="Vírgula"/>
    <tableColumn id="8" name="Jul" headerRowDxfId="89" dataCellStyle="Vírgula"/>
    <tableColumn id="9" name="Aug" headerRowDxfId="88" dataCellStyle="Vírgula"/>
    <tableColumn id="10" name="Sep" headerRowDxfId="87" dataCellStyle="Vírgula"/>
    <tableColumn id="11" name="Oct" headerRowDxfId="86" dataCellStyle="Vírgula"/>
    <tableColumn id="12" name="Nov" headerRowDxfId="85" dataCellStyle="Vírgula"/>
    <tableColumn id="13" name="Dec" headerRowDxfId="84" dataCellStyle="Vírgula"/>
    <tableColumn id="14" name="Year" headerRowDxfId="83" dataDxfId="82" dataCellStyle="Vírgula"/>
    <tableColumn id="15" name="Avg" headerRowDxfId="81" dataDxfId="80" dataCellStyle="Vírgula"/>
  </tableColumns>
  <tableStyleInfo name="Budget Tables" showFirstColumn="1" showLastColumn="0" showRowStripes="1" showColumnStripes="0"/>
  <extLst>
    <ext xmlns:x14="http://schemas.microsoft.com/office/spreadsheetml/2009/9/main" uri="{504A1905-F514-4f6f-8877-14C23A59335A}">
      <x14:table altText="Cash Flow" altTextSummary="List of monthly Total Income, Total Expenses, and Net Income along with monthly Total Cash Flow."/>
    </ext>
  </extLst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69.xml"/><Relationship Id="rId18" Type="http://schemas.openxmlformats.org/officeDocument/2006/relationships/ctrlProp" Target="../ctrlProps/ctrlProp274.xml"/><Relationship Id="rId26" Type="http://schemas.openxmlformats.org/officeDocument/2006/relationships/ctrlProp" Target="../ctrlProps/ctrlProp282.xml"/><Relationship Id="rId39" Type="http://schemas.openxmlformats.org/officeDocument/2006/relationships/ctrlProp" Target="../ctrlProps/ctrlProp295.xml"/><Relationship Id="rId21" Type="http://schemas.openxmlformats.org/officeDocument/2006/relationships/ctrlProp" Target="../ctrlProps/ctrlProp277.xml"/><Relationship Id="rId34" Type="http://schemas.openxmlformats.org/officeDocument/2006/relationships/ctrlProp" Target="../ctrlProps/ctrlProp290.xml"/><Relationship Id="rId7" Type="http://schemas.openxmlformats.org/officeDocument/2006/relationships/ctrlProp" Target="../ctrlProps/ctrlProp263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72.xml"/><Relationship Id="rId20" Type="http://schemas.openxmlformats.org/officeDocument/2006/relationships/ctrlProp" Target="../ctrlProps/ctrlProp276.xml"/><Relationship Id="rId29" Type="http://schemas.openxmlformats.org/officeDocument/2006/relationships/ctrlProp" Target="../ctrlProps/ctrlProp285.xml"/><Relationship Id="rId41" Type="http://schemas.openxmlformats.org/officeDocument/2006/relationships/comments" Target="../comments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62.xml"/><Relationship Id="rId11" Type="http://schemas.openxmlformats.org/officeDocument/2006/relationships/ctrlProp" Target="../ctrlProps/ctrlProp267.xml"/><Relationship Id="rId24" Type="http://schemas.openxmlformats.org/officeDocument/2006/relationships/ctrlProp" Target="../ctrlProps/ctrlProp280.xml"/><Relationship Id="rId32" Type="http://schemas.openxmlformats.org/officeDocument/2006/relationships/ctrlProp" Target="../ctrlProps/ctrlProp288.xml"/><Relationship Id="rId37" Type="http://schemas.openxmlformats.org/officeDocument/2006/relationships/ctrlProp" Target="../ctrlProps/ctrlProp293.xml"/><Relationship Id="rId40" Type="http://schemas.openxmlformats.org/officeDocument/2006/relationships/ctrlProp" Target="../ctrlProps/ctrlProp296.xml"/><Relationship Id="rId5" Type="http://schemas.openxmlformats.org/officeDocument/2006/relationships/ctrlProp" Target="../ctrlProps/ctrlProp261.xml"/><Relationship Id="rId15" Type="http://schemas.openxmlformats.org/officeDocument/2006/relationships/ctrlProp" Target="../ctrlProps/ctrlProp271.xml"/><Relationship Id="rId23" Type="http://schemas.openxmlformats.org/officeDocument/2006/relationships/ctrlProp" Target="../ctrlProps/ctrlProp279.xml"/><Relationship Id="rId28" Type="http://schemas.openxmlformats.org/officeDocument/2006/relationships/ctrlProp" Target="../ctrlProps/ctrlProp284.xml"/><Relationship Id="rId36" Type="http://schemas.openxmlformats.org/officeDocument/2006/relationships/ctrlProp" Target="../ctrlProps/ctrlProp292.xml"/><Relationship Id="rId10" Type="http://schemas.openxmlformats.org/officeDocument/2006/relationships/ctrlProp" Target="../ctrlProps/ctrlProp266.xml"/><Relationship Id="rId19" Type="http://schemas.openxmlformats.org/officeDocument/2006/relationships/ctrlProp" Target="../ctrlProps/ctrlProp275.xml"/><Relationship Id="rId31" Type="http://schemas.openxmlformats.org/officeDocument/2006/relationships/ctrlProp" Target="../ctrlProps/ctrlProp287.xml"/><Relationship Id="rId4" Type="http://schemas.openxmlformats.org/officeDocument/2006/relationships/ctrlProp" Target="../ctrlProps/ctrlProp260.xml"/><Relationship Id="rId9" Type="http://schemas.openxmlformats.org/officeDocument/2006/relationships/ctrlProp" Target="../ctrlProps/ctrlProp265.xml"/><Relationship Id="rId14" Type="http://schemas.openxmlformats.org/officeDocument/2006/relationships/ctrlProp" Target="../ctrlProps/ctrlProp270.xml"/><Relationship Id="rId22" Type="http://schemas.openxmlformats.org/officeDocument/2006/relationships/ctrlProp" Target="../ctrlProps/ctrlProp278.xml"/><Relationship Id="rId27" Type="http://schemas.openxmlformats.org/officeDocument/2006/relationships/ctrlProp" Target="../ctrlProps/ctrlProp283.xml"/><Relationship Id="rId30" Type="http://schemas.openxmlformats.org/officeDocument/2006/relationships/ctrlProp" Target="../ctrlProps/ctrlProp286.xml"/><Relationship Id="rId35" Type="http://schemas.openxmlformats.org/officeDocument/2006/relationships/ctrlProp" Target="../ctrlProps/ctrlProp291.xml"/><Relationship Id="rId8" Type="http://schemas.openxmlformats.org/officeDocument/2006/relationships/ctrlProp" Target="../ctrlProps/ctrlProp264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268.xml"/><Relationship Id="rId17" Type="http://schemas.openxmlformats.org/officeDocument/2006/relationships/ctrlProp" Target="../ctrlProps/ctrlProp273.xml"/><Relationship Id="rId25" Type="http://schemas.openxmlformats.org/officeDocument/2006/relationships/ctrlProp" Target="../ctrlProps/ctrlProp281.xml"/><Relationship Id="rId33" Type="http://schemas.openxmlformats.org/officeDocument/2006/relationships/ctrlProp" Target="../ctrlProps/ctrlProp289.xml"/><Relationship Id="rId38" Type="http://schemas.openxmlformats.org/officeDocument/2006/relationships/ctrlProp" Target="../ctrlProps/ctrlProp294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06.xml"/><Relationship Id="rId18" Type="http://schemas.openxmlformats.org/officeDocument/2006/relationships/ctrlProp" Target="../ctrlProps/ctrlProp311.xml"/><Relationship Id="rId26" Type="http://schemas.openxmlformats.org/officeDocument/2006/relationships/ctrlProp" Target="../ctrlProps/ctrlProp319.xml"/><Relationship Id="rId39" Type="http://schemas.openxmlformats.org/officeDocument/2006/relationships/ctrlProp" Target="../ctrlProps/ctrlProp332.xml"/><Relationship Id="rId21" Type="http://schemas.openxmlformats.org/officeDocument/2006/relationships/ctrlProp" Target="../ctrlProps/ctrlProp314.xml"/><Relationship Id="rId34" Type="http://schemas.openxmlformats.org/officeDocument/2006/relationships/ctrlProp" Target="../ctrlProps/ctrlProp327.xml"/><Relationship Id="rId7" Type="http://schemas.openxmlformats.org/officeDocument/2006/relationships/ctrlProp" Target="../ctrlProps/ctrlProp300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309.xml"/><Relationship Id="rId20" Type="http://schemas.openxmlformats.org/officeDocument/2006/relationships/ctrlProp" Target="../ctrlProps/ctrlProp313.xml"/><Relationship Id="rId29" Type="http://schemas.openxmlformats.org/officeDocument/2006/relationships/ctrlProp" Target="../ctrlProps/ctrlProp322.xml"/><Relationship Id="rId41" Type="http://schemas.openxmlformats.org/officeDocument/2006/relationships/comments" Target="../comments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99.xml"/><Relationship Id="rId11" Type="http://schemas.openxmlformats.org/officeDocument/2006/relationships/ctrlProp" Target="../ctrlProps/ctrlProp304.xml"/><Relationship Id="rId24" Type="http://schemas.openxmlformats.org/officeDocument/2006/relationships/ctrlProp" Target="../ctrlProps/ctrlProp317.xml"/><Relationship Id="rId32" Type="http://schemas.openxmlformats.org/officeDocument/2006/relationships/ctrlProp" Target="../ctrlProps/ctrlProp325.xml"/><Relationship Id="rId37" Type="http://schemas.openxmlformats.org/officeDocument/2006/relationships/ctrlProp" Target="../ctrlProps/ctrlProp330.xml"/><Relationship Id="rId40" Type="http://schemas.openxmlformats.org/officeDocument/2006/relationships/ctrlProp" Target="../ctrlProps/ctrlProp333.xml"/><Relationship Id="rId5" Type="http://schemas.openxmlformats.org/officeDocument/2006/relationships/ctrlProp" Target="../ctrlProps/ctrlProp298.xml"/><Relationship Id="rId15" Type="http://schemas.openxmlformats.org/officeDocument/2006/relationships/ctrlProp" Target="../ctrlProps/ctrlProp308.xml"/><Relationship Id="rId23" Type="http://schemas.openxmlformats.org/officeDocument/2006/relationships/ctrlProp" Target="../ctrlProps/ctrlProp316.xml"/><Relationship Id="rId28" Type="http://schemas.openxmlformats.org/officeDocument/2006/relationships/ctrlProp" Target="../ctrlProps/ctrlProp321.xml"/><Relationship Id="rId36" Type="http://schemas.openxmlformats.org/officeDocument/2006/relationships/ctrlProp" Target="../ctrlProps/ctrlProp329.xml"/><Relationship Id="rId10" Type="http://schemas.openxmlformats.org/officeDocument/2006/relationships/ctrlProp" Target="../ctrlProps/ctrlProp303.xml"/><Relationship Id="rId19" Type="http://schemas.openxmlformats.org/officeDocument/2006/relationships/ctrlProp" Target="../ctrlProps/ctrlProp312.xml"/><Relationship Id="rId31" Type="http://schemas.openxmlformats.org/officeDocument/2006/relationships/ctrlProp" Target="../ctrlProps/ctrlProp324.xml"/><Relationship Id="rId4" Type="http://schemas.openxmlformats.org/officeDocument/2006/relationships/ctrlProp" Target="../ctrlProps/ctrlProp297.xml"/><Relationship Id="rId9" Type="http://schemas.openxmlformats.org/officeDocument/2006/relationships/ctrlProp" Target="../ctrlProps/ctrlProp302.xml"/><Relationship Id="rId14" Type="http://schemas.openxmlformats.org/officeDocument/2006/relationships/ctrlProp" Target="../ctrlProps/ctrlProp307.xml"/><Relationship Id="rId22" Type="http://schemas.openxmlformats.org/officeDocument/2006/relationships/ctrlProp" Target="../ctrlProps/ctrlProp315.xml"/><Relationship Id="rId27" Type="http://schemas.openxmlformats.org/officeDocument/2006/relationships/ctrlProp" Target="../ctrlProps/ctrlProp320.xml"/><Relationship Id="rId30" Type="http://schemas.openxmlformats.org/officeDocument/2006/relationships/ctrlProp" Target="../ctrlProps/ctrlProp323.xml"/><Relationship Id="rId35" Type="http://schemas.openxmlformats.org/officeDocument/2006/relationships/ctrlProp" Target="../ctrlProps/ctrlProp328.xml"/><Relationship Id="rId8" Type="http://schemas.openxmlformats.org/officeDocument/2006/relationships/ctrlProp" Target="../ctrlProps/ctrlProp301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305.xml"/><Relationship Id="rId17" Type="http://schemas.openxmlformats.org/officeDocument/2006/relationships/ctrlProp" Target="../ctrlProps/ctrlProp310.xml"/><Relationship Id="rId25" Type="http://schemas.openxmlformats.org/officeDocument/2006/relationships/ctrlProp" Target="../ctrlProps/ctrlProp318.xml"/><Relationship Id="rId33" Type="http://schemas.openxmlformats.org/officeDocument/2006/relationships/ctrlProp" Target="../ctrlProps/ctrlProp326.xml"/><Relationship Id="rId38" Type="http://schemas.openxmlformats.org/officeDocument/2006/relationships/ctrlProp" Target="../ctrlProps/ctrlProp331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3.xml"/><Relationship Id="rId18" Type="http://schemas.openxmlformats.org/officeDocument/2006/relationships/ctrlProp" Target="../ctrlProps/ctrlProp348.xml"/><Relationship Id="rId26" Type="http://schemas.openxmlformats.org/officeDocument/2006/relationships/ctrlProp" Target="../ctrlProps/ctrlProp356.xml"/><Relationship Id="rId39" Type="http://schemas.openxmlformats.org/officeDocument/2006/relationships/ctrlProp" Target="../ctrlProps/ctrlProp369.xml"/><Relationship Id="rId21" Type="http://schemas.openxmlformats.org/officeDocument/2006/relationships/ctrlProp" Target="../ctrlProps/ctrlProp351.xml"/><Relationship Id="rId34" Type="http://schemas.openxmlformats.org/officeDocument/2006/relationships/ctrlProp" Target="../ctrlProps/ctrlProp364.xml"/><Relationship Id="rId7" Type="http://schemas.openxmlformats.org/officeDocument/2006/relationships/ctrlProp" Target="../ctrlProps/ctrlProp337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346.xml"/><Relationship Id="rId20" Type="http://schemas.openxmlformats.org/officeDocument/2006/relationships/ctrlProp" Target="../ctrlProps/ctrlProp350.xml"/><Relationship Id="rId29" Type="http://schemas.openxmlformats.org/officeDocument/2006/relationships/ctrlProp" Target="../ctrlProps/ctrlProp359.xml"/><Relationship Id="rId41" Type="http://schemas.openxmlformats.org/officeDocument/2006/relationships/comments" Target="../comments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36.xml"/><Relationship Id="rId11" Type="http://schemas.openxmlformats.org/officeDocument/2006/relationships/ctrlProp" Target="../ctrlProps/ctrlProp341.xml"/><Relationship Id="rId24" Type="http://schemas.openxmlformats.org/officeDocument/2006/relationships/ctrlProp" Target="../ctrlProps/ctrlProp354.xml"/><Relationship Id="rId32" Type="http://schemas.openxmlformats.org/officeDocument/2006/relationships/ctrlProp" Target="../ctrlProps/ctrlProp362.xml"/><Relationship Id="rId37" Type="http://schemas.openxmlformats.org/officeDocument/2006/relationships/ctrlProp" Target="../ctrlProps/ctrlProp367.xml"/><Relationship Id="rId40" Type="http://schemas.openxmlformats.org/officeDocument/2006/relationships/ctrlProp" Target="../ctrlProps/ctrlProp370.xml"/><Relationship Id="rId5" Type="http://schemas.openxmlformats.org/officeDocument/2006/relationships/ctrlProp" Target="../ctrlProps/ctrlProp335.xml"/><Relationship Id="rId15" Type="http://schemas.openxmlformats.org/officeDocument/2006/relationships/ctrlProp" Target="../ctrlProps/ctrlProp345.xml"/><Relationship Id="rId23" Type="http://schemas.openxmlformats.org/officeDocument/2006/relationships/ctrlProp" Target="../ctrlProps/ctrlProp353.xml"/><Relationship Id="rId28" Type="http://schemas.openxmlformats.org/officeDocument/2006/relationships/ctrlProp" Target="../ctrlProps/ctrlProp358.xml"/><Relationship Id="rId36" Type="http://schemas.openxmlformats.org/officeDocument/2006/relationships/ctrlProp" Target="../ctrlProps/ctrlProp366.xml"/><Relationship Id="rId10" Type="http://schemas.openxmlformats.org/officeDocument/2006/relationships/ctrlProp" Target="../ctrlProps/ctrlProp340.xml"/><Relationship Id="rId19" Type="http://schemas.openxmlformats.org/officeDocument/2006/relationships/ctrlProp" Target="../ctrlProps/ctrlProp349.xml"/><Relationship Id="rId31" Type="http://schemas.openxmlformats.org/officeDocument/2006/relationships/ctrlProp" Target="../ctrlProps/ctrlProp361.xml"/><Relationship Id="rId4" Type="http://schemas.openxmlformats.org/officeDocument/2006/relationships/ctrlProp" Target="../ctrlProps/ctrlProp334.xml"/><Relationship Id="rId9" Type="http://schemas.openxmlformats.org/officeDocument/2006/relationships/ctrlProp" Target="../ctrlProps/ctrlProp339.xml"/><Relationship Id="rId14" Type="http://schemas.openxmlformats.org/officeDocument/2006/relationships/ctrlProp" Target="../ctrlProps/ctrlProp344.xml"/><Relationship Id="rId22" Type="http://schemas.openxmlformats.org/officeDocument/2006/relationships/ctrlProp" Target="../ctrlProps/ctrlProp352.xml"/><Relationship Id="rId27" Type="http://schemas.openxmlformats.org/officeDocument/2006/relationships/ctrlProp" Target="../ctrlProps/ctrlProp357.xml"/><Relationship Id="rId30" Type="http://schemas.openxmlformats.org/officeDocument/2006/relationships/ctrlProp" Target="../ctrlProps/ctrlProp360.xml"/><Relationship Id="rId35" Type="http://schemas.openxmlformats.org/officeDocument/2006/relationships/ctrlProp" Target="../ctrlProps/ctrlProp365.xml"/><Relationship Id="rId8" Type="http://schemas.openxmlformats.org/officeDocument/2006/relationships/ctrlProp" Target="../ctrlProps/ctrlProp338.xml"/><Relationship Id="rId3" Type="http://schemas.openxmlformats.org/officeDocument/2006/relationships/vmlDrawing" Target="../drawings/vmlDrawing10.vml"/><Relationship Id="rId12" Type="http://schemas.openxmlformats.org/officeDocument/2006/relationships/ctrlProp" Target="../ctrlProps/ctrlProp342.xml"/><Relationship Id="rId17" Type="http://schemas.openxmlformats.org/officeDocument/2006/relationships/ctrlProp" Target="../ctrlProps/ctrlProp347.xml"/><Relationship Id="rId25" Type="http://schemas.openxmlformats.org/officeDocument/2006/relationships/ctrlProp" Target="../ctrlProps/ctrlProp355.xml"/><Relationship Id="rId33" Type="http://schemas.openxmlformats.org/officeDocument/2006/relationships/ctrlProp" Target="../ctrlProps/ctrlProp363.xml"/><Relationship Id="rId38" Type="http://schemas.openxmlformats.org/officeDocument/2006/relationships/ctrlProp" Target="../ctrlProps/ctrlProp368.xm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80.xml"/><Relationship Id="rId18" Type="http://schemas.openxmlformats.org/officeDocument/2006/relationships/ctrlProp" Target="../ctrlProps/ctrlProp385.xml"/><Relationship Id="rId26" Type="http://schemas.openxmlformats.org/officeDocument/2006/relationships/ctrlProp" Target="../ctrlProps/ctrlProp393.xml"/><Relationship Id="rId39" Type="http://schemas.openxmlformats.org/officeDocument/2006/relationships/ctrlProp" Target="../ctrlProps/ctrlProp406.xml"/><Relationship Id="rId21" Type="http://schemas.openxmlformats.org/officeDocument/2006/relationships/ctrlProp" Target="../ctrlProps/ctrlProp388.xml"/><Relationship Id="rId34" Type="http://schemas.openxmlformats.org/officeDocument/2006/relationships/ctrlProp" Target="../ctrlProps/ctrlProp401.xml"/><Relationship Id="rId7" Type="http://schemas.openxmlformats.org/officeDocument/2006/relationships/ctrlProp" Target="../ctrlProps/ctrlProp374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383.xml"/><Relationship Id="rId20" Type="http://schemas.openxmlformats.org/officeDocument/2006/relationships/ctrlProp" Target="../ctrlProps/ctrlProp387.xml"/><Relationship Id="rId29" Type="http://schemas.openxmlformats.org/officeDocument/2006/relationships/ctrlProp" Target="../ctrlProps/ctrlProp396.xml"/><Relationship Id="rId41" Type="http://schemas.openxmlformats.org/officeDocument/2006/relationships/comments" Target="../comments1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73.xml"/><Relationship Id="rId11" Type="http://schemas.openxmlformats.org/officeDocument/2006/relationships/ctrlProp" Target="../ctrlProps/ctrlProp378.xml"/><Relationship Id="rId24" Type="http://schemas.openxmlformats.org/officeDocument/2006/relationships/ctrlProp" Target="../ctrlProps/ctrlProp391.xml"/><Relationship Id="rId32" Type="http://schemas.openxmlformats.org/officeDocument/2006/relationships/ctrlProp" Target="../ctrlProps/ctrlProp399.xml"/><Relationship Id="rId37" Type="http://schemas.openxmlformats.org/officeDocument/2006/relationships/ctrlProp" Target="../ctrlProps/ctrlProp404.xml"/><Relationship Id="rId40" Type="http://schemas.openxmlformats.org/officeDocument/2006/relationships/ctrlProp" Target="../ctrlProps/ctrlProp407.xml"/><Relationship Id="rId5" Type="http://schemas.openxmlformats.org/officeDocument/2006/relationships/ctrlProp" Target="../ctrlProps/ctrlProp372.xml"/><Relationship Id="rId15" Type="http://schemas.openxmlformats.org/officeDocument/2006/relationships/ctrlProp" Target="../ctrlProps/ctrlProp382.xml"/><Relationship Id="rId23" Type="http://schemas.openxmlformats.org/officeDocument/2006/relationships/ctrlProp" Target="../ctrlProps/ctrlProp390.xml"/><Relationship Id="rId28" Type="http://schemas.openxmlformats.org/officeDocument/2006/relationships/ctrlProp" Target="../ctrlProps/ctrlProp395.xml"/><Relationship Id="rId36" Type="http://schemas.openxmlformats.org/officeDocument/2006/relationships/ctrlProp" Target="../ctrlProps/ctrlProp403.xml"/><Relationship Id="rId10" Type="http://schemas.openxmlformats.org/officeDocument/2006/relationships/ctrlProp" Target="../ctrlProps/ctrlProp377.xml"/><Relationship Id="rId19" Type="http://schemas.openxmlformats.org/officeDocument/2006/relationships/ctrlProp" Target="../ctrlProps/ctrlProp386.xml"/><Relationship Id="rId31" Type="http://schemas.openxmlformats.org/officeDocument/2006/relationships/ctrlProp" Target="../ctrlProps/ctrlProp398.xml"/><Relationship Id="rId4" Type="http://schemas.openxmlformats.org/officeDocument/2006/relationships/ctrlProp" Target="../ctrlProps/ctrlProp371.xml"/><Relationship Id="rId9" Type="http://schemas.openxmlformats.org/officeDocument/2006/relationships/ctrlProp" Target="../ctrlProps/ctrlProp376.xml"/><Relationship Id="rId14" Type="http://schemas.openxmlformats.org/officeDocument/2006/relationships/ctrlProp" Target="../ctrlProps/ctrlProp381.xml"/><Relationship Id="rId22" Type="http://schemas.openxmlformats.org/officeDocument/2006/relationships/ctrlProp" Target="../ctrlProps/ctrlProp389.xml"/><Relationship Id="rId27" Type="http://schemas.openxmlformats.org/officeDocument/2006/relationships/ctrlProp" Target="../ctrlProps/ctrlProp394.xml"/><Relationship Id="rId30" Type="http://schemas.openxmlformats.org/officeDocument/2006/relationships/ctrlProp" Target="../ctrlProps/ctrlProp397.xml"/><Relationship Id="rId35" Type="http://schemas.openxmlformats.org/officeDocument/2006/relationships/ctrlProp" Target="../ctrlProps/ctrlProp402.xml"/><Relationship Id="rId8" Type="http://schemas.openxmlformats.org/officeDocument/2006/relationships/ctrlProp" Target="../ctrlProps/ctrlProp375.xml"/><Relationship Id="rId3" Type="http://schemas.openxmlformats.org/officeDocument/2006/relationships/vmlDrawing" Target="../drawings/vmlDrawing11.vml"/><Relationship Id="rId12" Type="http://schemas.openxmlformats.org/officeDocument/2006/relationships/ctrlProp" Target="../ctrlProps/ctrlProp379.xml"/><Relationship Id="rId17" Type="http://schemas.openxmlformats.org/officeDocument/2006/relationships/ctrlProp" Target="../ctrlProps/ctrlProp384.xml"/><Relationship Id="rId25" Type="http://schemas.openxmlformats.org/officeDocument/2006/relationships/ctrlProp" Target="../ctrlProps/ctrlProp392.xml"/><Relationship Id="rId33" Type="http://schemas.openxmlformats.org/officeDocument/2006/relationships/ctrlProp" Target="../ctrlProps/ctrlProp400.xml"/><Relationship Id="rId38" Type="http://schemas.openxmlformats.org/officeDocument/2006/relationships/ctrlProp" Target="../ctrlProps/ctrlProp405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17.xml"/><Relationship Id="rId18" Type="http://schemas.openxmlformats.org/officeDocument/2006/relationships/ctrlProp" Target="../ctrlProps/ctrlProp422.xml"/><Relationship Id="rId26" Type="http://schemas.openxmlformats.org/officeDocument/2006/relationships/ctrlProp" Target="../ctrlProps/ctrlProp430.xml"/><Relationship Id="rId39" Type="http://schemas.openxmlformats.org/officeDocument/2006/relationships/ctrlProp" Target="../ctrlProps/ctrlProp443.xml"/><Relationship Id="rId21" Type="http://schemas.openxmlformats.org/officeDocument/2006/relationships/ctrlProp" Target="../ctrlProps/ctrlProp425.xml"/><Relationship Id="rId34" Type="http://schemas.openxmlformats.org/officeDocument/2006/relationships/ctrlProp" Target="../ctrlProps/ctrlProp438.xml"/><Relationship Id="rId7" Type="http://schemas.openxmlformats.org/officeDocument/2006/relationships/ctrlProp" Target="../ctrlProps/ctrlProp411.xml"/><Relationship Id="rId2" Type="http://schemas.openxmlformats.org/officeDocument/2006/relationships/drawing" Target="../drawings/drawing14.xml"/><Relationship Id="rId16" Type="http://schemas.openxmlformats.org/officeDocument/2006/relationships/ctrlProp" Target="../ctrlProps/ctrlProp420.xml"/><Relationship Id="rId20" Type="http://schemas.openxmlformats.org/officeDocument/2006/relationships/ctrlProp" Target="../ctrlProps/ctrlProp424.xml"/><Relationship Id="rId29" Type="http://schemas.openxmlformats.org/officeDocument/2006/relationships/ctrlProp" Target="../ctrlProps/ctrlProp433.xml"/><Relationship Id="rId41" Type="http://schemas.openxmlformats.org/officeDocument/2006/relationships/comments" Target="../comments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410.xml"/><Relationship Id="rId11" Type="http://schemas.openxmlformats.org/officeDocument/2006/relationships/ctrlProp" Target="../ctrlProps/ctrlProp415.xml"/><Relationship Id="rId24" Type="http://schemas.openxmlformats.org/officeDocument/2006/relationships/ctrlProp" Target="../ctrlProps/ctrlProp428.xml"/><Relationship Id="rId32" Type="http://schemas.openxmlformats.org/officeDocument/2006/relationships/ctrlProp" Target="../ctrlProps/ctrlProp436.xml"/><Relationship Id="rId37" Type="http://schemas.openxmlformats.org/officeDocument/2006/relationships/ctrlProp" Target="../ctrlProps/ctrlProp441.xml"/><Relationship Id="rId40" Type="http://schemas.openxmlformats.org/officeDocument/2006/relationships/ctrlProp" Target="../ctrlProps/ctrlProp444.xml"/><Relationship Id="rId5" Type="http://schemas.openxmlformats.org/officeDocument/2006/relationships/ctrlProp" Target="../ctrlProps/ctrlProp409.xml"/><Relationship Id="rId15" Type="http://schemas.openxmlformats.org/officeDocument/2006/relationships/ctrlProp" Target="../ctrlProps/ctrlProp419.xml"/><Relationship Id="rId23" Type="http://schemas.openxmlformats.org/officeDocument/2006/relationships/ctrlProp" Target="../ctrlProps/ctrlProp427.xml"/><Relationship Id="rId28" Type="http://schemas.openxmlformats.org/officeDocument/2006/relationships/ctrlProp" Target="../ctrlProps/ctrlProp432.xml"/><Relationship Id="rId36" Type="http://schemas.openxmlformats.org/officeDocument/2006/relationships/ctrlProp" Target="../ctrlProps/ctrlProp440.xml"/><Relationship Id="rId10" Type="http://schemas.openxmlformats.org/officeDocument/2006/relationships/ctrlProp" Target="../ctrlProps/ctrlProp414.xml"/><Relationship Id="rId19" Type="http://schemas.openxmlformats.org/officeDocument/2006/relationships/ctrlProp" Target="../ctrlProps/ctrlProp423.xml"/><Relationship Id="rId31" Type="http://schemas.openxmlformats.org/officeDocument/2006/relationships/ctrlProp" Target="../ctrlProps/ctrlProp435.xml"/><Relationship Id="rId4" Type="http://schemas.openxmlformats.org/officeDocument/2006/relationships/ctrlProp" Target="../ctrlProps/ctrlProp408.xml"/><Relationship Id="rId9" Type="http://schemas.openxmlformats.org/officeDocument/2006/relationships/ctrlProp" Target="../ctrlProps/ctrlProp413.xml"/><Relationship Id="rId14" Type="http://schemas.openxmlformats.org/officeDocument/2006/relationships/ctrlProp" Target="../ctrlProps/ctrlProp418.xml"/><Relationship Id="rId22" Type="http://schemas.openxmlformats.org/officeDocument/2006/relationships/ctrlProp" Target="../ctrlProps/ctrlProp426.xml"/><Relationship Id="rId27" Type="http://schemas.openxmlformats.org/officeDocument/2006/relationships/ctrlProp" Target="../ctrlProps/ctrlProp431.xml"/><Relationship Id="rId30" Type="http://schemas.openxmlformats.org/officeDocument/2006/relationships/ctrlProp" Target="../ctrlProps/ctrlProp434.xml"/><Relationship Id="rId35" Type="http://schemas.openxmlformats.org/officeDocument/2006/relationships/ctrlProp" Target="../ctrlProps/ctrlProp439.xml"/><Relationship Id="rId8" Type="http://schemas.openxmlformats.org/officeDocument/2006/relationships/ctrlProp" Target="../ctrlProps/ctrlProp412.xml"/><Relationship Id="rId3" Type="http://schemas.openxmlformats.org/officeDocument/2006/relationships/vmlDrawing" Target="../drawings/vmlDrawing12.vml"/><Relationship Id="rId12" Type="http://schemas.openxmlformats.org/officeDocument/2006/relationships/ctrlProp" Target="../ctrlProps/ctrlProp416.xml"/><Relationship Id="rId17" Type="http://schemas.openxmlformats.org/officeDocument/2006/relationships/ctrlProp" Target="../ctrlProps/ctrlProp421.xml"/><Relationship Id="rId25" Type="http://schemas.openxmlformats.org/officeDocument/2006/relationships/ctrlProp" Target="../ctrlProps/ctrlProp429.xml"/><Relationship Id="rId33" Type="http://schemas.openxmlformats.org/officeDocument/2006/relationships/ctrlProp" Target="../ctrlProps/ctrlProp437.xml"/><Relationship Id="rId38" Type="http://schemas.openxmlformats.org/officeDocument/2006/relationships/ctrlProp" Target="../ctrlProps/ctrlProp44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7.xml"/><Relationship Id="rId18" Type="http://schemas.openxmlformats.org/officeDocument/2006/relationships/ctrlProp" Target="../ctrlProps/ctrlProp52.xml"/><Relationship Id="rId26" Type="http://schemas.openxmlformats.org/officeDocument/2006/relationships/ctrlProp" Target="../ctrlProps/ctrlProp60.xml"/><Relationship Id="rId39" Type="http://schemas.openxmlformats.org/officeDocument/2006/relationships/ctrlProp" Target="../ctrlProps/ctrlProp73.xml"/><Relationship Id="rId21" Type="http://schemas.openxmlformats.org/officeDocument/2006/relationships/ctrlProp" Target="../ctrlProps/ctrlProp55.xml"/><Relationship Id="rId34" Type="http://schemas.openxmlformats.org/officeDocument/2006/relationships/ctrlProp" Target="../ctrlProps/ctrlProp68.xml"/><Relationship Id="rId7" Type="http://schemas.openxmlformats.org/officeDocument/2006/relationships/ctrlProp" Target="../ctrlProps/ctrlProp4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0.xml"/><Relationship Id="rId20" Type="http://schemas.openxmlformats.org/officeDocument/2006/relationships/ctrlProp" Target="../ctrlProps/ctrlProp54.xml"/><Relationship Id="rId29" Type="http://schemas.openxmlformats.org/officeDocument/2006/relationships/ctrlProp" Target="../ctrlProps/ctrlProp63.xml"/><Relationship Id="rId41" Type="http://schemas.openxmlformats.org/officeDocument/2006/relationships/comments" Target="../comments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0.xml"/><Relationship Id="rId11" Type="http://schemas.openxmlformats.org/officeDocument/2006/relationships/ctrlProp" Target="../ctrlProps/ctrlProp45.xml"/><Relationship Id="rId24" Type="http://schemas.openxmlformats.org/officeDocument/2006/relationships/ctrlProp" Target="../ctrlProps/ctrlProp58.xml"/><Relationship Id="rId32" Type="http://schemas.openxmlformats.org/officeDocument/2006/relationships/ctrlProp" Target="../ctrlProps/ctrlProp66.xml"/><Relationship Id="rId37" Type="http://schemas.openxmlformats.org/officeDocument/2006/relationships/ctrlProp" Target="../ctrlProps/ctrlProp71.xml"/><Relationship Id="rId40" Type="http://schemas.openxmlformats.org/officeDocument/2006/relationships/ctrlProp" Target="../ctrlProps/ctrlProp74.xml"/><Relationship Id="rId5" Type="http://schemas.openxmlformats.org/officeDocument/2006/relationships/ctrlProp" Target="../ctrlProps/ctrlProp39.xml"/><Relationship Id="rId15" Type="http://schemas.openxmlformats.org/officeDocument/2006/relationships/ctrlProp" Target="../ctrlProps/ctrlProp49.xml"/><Relationship Id="rId23" Type="http://schemas.openxmlformats.org/officeDocument/2006/relationships/ctrlProp" Target="../ctrlProps/ctrlProp57.xml"/><Relationship Id="rId28" Type="http://schemas.openxmlformats.org/officeDocument/2006/relationships/ctrlProp" Target="../ctrlProps/ctrlProp62.xml"/><Relationship Id="rId36" Type="http://schemas.openxmlformats.org/officeDocument/2006/relationships/ctrlProp" Target="../ctrlProps/ctrlProp70.xml"/><Relationship Id="rId10" Type="http://schemas.openxmlformats.org/officeDocument/2006/relationships/ctrlProp" Target="../ctrlProps/ctrlProp44.xml"/><Relationship Id="rId19" Type="http://schemas.openxmlformats.org/officeDocument/2006/relationships/ctrlProp" Target="../ctrlProps/ctrlProp53.xml"/><Relationship Id="rId31" Type="http://schemas.openxmlformats.org/officeDocument/2006/relationships/ctrlProp" Target="../ctrlProps/ctrlProp65.xml"/><Relationship Id="rId4" Type="http://schemas.openxmlformats.org/officeDocument/2006/relationships/ctrlProp" Target="../ctrlProps/ctrlProp38.xml"/><Relationship Id="rId9" Type="http://schemas.openxmlformats.org/officeDocument/2006/relationships/ctrlProp" Target="../ctrlProps/ctrlProp43.xml"/><Relationship Id="rId14" Type="http://schemas.openxmlformats.org/officeDocument/2006/relationships/ctrlProp" Target="../ctrlProps/ctrlProp48.xml"/><Relationship Id="rId22" Type="http://schemas.openxmlformats.org/officeDocument/2006/relationships/ctrlProp" Target="../ctrlProps/ctrlProp56.xml"/><Relationship Id="rId27" Type="http://schemas.openxmlformats.org/officeDocument/2006/relationships/ctrlProp" Target="../ctrlProps/ctrlProp61.xml"/><Relationship Id="rId30" Type="http://schemas.openxmlformats.org/officeDocument/2006/relationships/ctrlProp" Target="../ctrlProps/ctrlProp64.xml"/><Relationship Id="rId35" Type="http://schemas.openxmlformats.org/officeDocument/2006/relationships/ctrlProp" Target="../ctrlProps/ctrlProp69.xml"/><Relationship Id="rId8" Type="http://schemas.openxmlformats.org/officeDocument/2006/relationships/ctrlProp" Target="../ctrlProps/ctrlProp4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6.xml"/><Relationship Id="rId17" Type="http://schemas.openxmlformats.org/officeDocument/2006/relationships/ctrlProp" Target="../ctrlProps/ctrlProp51.xml"/><Relationship Id="rId25" Type="http://schemas.openxmlformats.org/officeDocument/2006/relationships/ctrlProp" Target="../ctrlProps/ctrlProp59.xml"/><Relationship Id="rId33" Type="http://schemas.openxmlformats.org/officeDocument/2006/relationships/ctrlProp" Target="../ctrlProps/ctrlProp67.xml"/><Relationship Id="rId38" Type="http://schemas.openxmlformats.org/officeDocument/2006/relationships/ctrlProp" Target="../ctrlProps/ctrlProp72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4.xml"/><Relationship Id="rId18" Type="http://schemas.openxmlformats.org/officeDocument/2006/relationships/ctrlProp" Target="../ctrlProps/ctrlProp89.xml"/><Relationship Id="rId26" Type="http://schemas.openxmlformats.org/officeDocument/2006/relationships/ctrlProp" Target="../ctrlProps/ctrlProp97.xml"/><Relationship Id="rId39" Type="http://schemas.openxmlformats.org/officeDocument/2006/relationships/ctrlProp" Target="../ctrlProps/ctrlProp110.xml"/><Relationship Id="rId21" Type="http://schemas.openxmlformats.org/officeDocument/2006/relationships/ctrlProp" Target="../ctrlProps/ctrlProp92.xml"/><Relationship Id="rId34" Type="http://schemas.openxmlformats.org/officeDocument/2006/relationships/ctrlProp" Target="../ctrlProps/ctrlProp105.xml"/><Relationship Id="rId7" Type="http://schemas.openxmlformats.org/officeDocument/2006/relationships/ctrlProp" Target="../ctrlProps/ctrlProp7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87.xml"/><Relationship Id="rId20" Type="http://schemas.openxmlformats.org/officeDocument/2006/relationships/ctrlProp" Target="../ctrlProps/ctrlProp91.xml"/><Relationship Id="rId29" Type="http://schemas.openxmlformats.org/officeDocument/2006/relationships/ctrlProp" Target="../ctrlProps/ctrlProp100.xml"/><Relationship Id="rId41" Type="http://schemas.openxmlformats.org/officeDocument/2006/relationships/comments" Target="../comments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7.xml"/><Relationship Id="rId11" Type="http://schemas.openxmlformats.org/officeDocument/2006/relationships/ctrlProp" Target="../ctrlProps/ctrlProp82.xml"/><Relationship Id="rId24" Type="http://schemas.openxmlformats.org/officeDocument/2006/relationships/ctrlProp" Target="../ctrlProps/ctrlProp95.xml"/><Relationship Id="rId32" Type="http://schemas.openxmlformats.org/officeDocument/2006/relationships/ctrlProp" Target="../ctrlProps/ctrlProp103.xml"/><Relationship Id="rId37" Type="http://schemas.openxmlformats.org/officeDocument/2006/relationships/ctrlProp" Target="../ctrlProps/ctrlProp108.xml"/><Relationship Id="rId40" Type="http://schemas.openxmlformats.org/officeDocument/2006/relationships/ctrlProp" Target="../ctrlProps/ctrlProp111.xml"/><Relationship Id="rId5" Type="http://schemas.openxmlformats.org/officeDocument/2006/relationships/ctrlProp" Target="../ctrlProps/ctrlProp76.xml"/><Relationship Id="rId15" Type="http://schemas.openxmlformats.org/officeDocument/2006/relationships/ctrlProp" Target="../ctrlProps/ctrlProp86.xml"/><Relationship Id="rId23" Type="http://schemas.openxmlformats.org/officeDocument/2006/relationships/ctrlProp" Target="../ctrlProps/ctrlProp94.xml"/><Relationship Id="rId28" Type="http://schemas.openxmlformats.org/officeDocument/2006/relationships/ctrlProp" Target="../ctrlProps/ctrlProp99.xml"/><Relationship Id="rId36" Type="http://schemas.openxmlformats.org/officeDocument/2006/relationships/ctrlProp" Target="../ctrlProps/ctrlProp107.xml"/><Relationship Id="rId10" Type="http://schemas.openxmlformats.org/officeDocument/2006/relationships/ctrlProp" Target="../ctrlProps/ctrlProp81.xml"/><Relationship Id="rId19" Type="http://schemas.openxmlformats.org/officeDocument/2006/relationships/ctrlProp" Target="../ctrlProps/ctrlProp90.xml"/><Relationship Id="rId31" Type="http://schemas.openxmlformats.org/officeDocument/2006/relationships/ctrlProp" Target="../ctrlProps/ctrlProp102.xml"/><Relationship Id="rId4" Type="http://schemas.openxmlformats.org/officeDocument/2006/relationships/ctrlProp" Target="../ctrlProps/ctrlProp75.xml"/><Relationship Id="rId9" Type="http://schemas.openxmlformats.org/officeDocument/2006/relationships/ctrlProp" Target="../ctrlProps/ctrlProp80.xml"/><Relationship Id="rId14" Type="http://schemas.openxmlformats.org/officeDocument/2006/relationships/ctrlProp" Target="../ctrlProps/ctrlProp85.xml"/><Relationship Id="rId22" Type="http://schemas.openxmlformats.org/officeDocument/2006/relationships/ctrlProp" Target="../ctrlProps/ctrlProp93.xml"/><Relationship Id="rId27" Type="http://schemas.openxmlformats.org/officeDocument/2006/relationships/ctrlProp" Target="../ctrlProps/ctrlProp98.xml"/><Relationship Id="rId30" Type="http://schemas.openxmlformats.org/officeDocument/2006/relationships/ctrlProp" Target="../ctrlProps/ctrlProp101.xml"/><Relationship Id="rId35" Type="http://schemas.openxmlformats.org/officeDocument/2006/relationships/ctrlProp" Target="../ctrlProps/ctrlProp106.xml"/><Relationship Id="rId8" Type="http://schemas.openxmlformats.org/officeDocument/2006/relationships/ctrlProp" Target="../ctrlProps/ctrlProp79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83.xml"/><Relationship Id="rId17" Type="http://schemas.openxmlformats.org/officeDocument/2006/relationships/ctrlProp" Target="../ctrlProps/ctrlProp88.xml"/><Relationship Id="rId25" Type="http://schemas.openxmlformats.org/officeDocument/2006/relationships/ctrlProp" Target="../ctrlProps/ctrlProp96.xml"/><Relationship Id="rId33" Type="http://schemas.openxmlformats.org/officeDocument/2006/relationships/ctrlProp" Target="../ctrlProps/ctrlProp104.xml"/><Relationship Id="rId38" Type="http://schemas.openxmlformats.org/officeDocument/2006/relationships/ctrlProp" Target="../ctrlProps/ctrlProp109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1.xml"/><Relationship Id="rId18" Type="http://schemas.openxmlformats.org/officeDocument/2006/relationships/ctrlProp" Target="../ctrlProps/ctrlProp126.xml"/><Relationship Id="rId26" Type="http://schemas.openxmlformats.org/officeDocument/2006/relationships/ctrlProp" Target="../ctrlProps/ctrlProp134.xml"/><Relationship Id="rId39" Type="http://schemas.openxmlformats.org/officeDocument/2006/relationships/ctrlProp" Target="../ctrlProps/ctrlProp147.xml"/><Relationship Id="rId21" Type="http://schemas.openxmlformats.org/officeDocument/2006/relationships/ctrlProp" Target="../ctrlProps/ctrlProp129.xml"/><Relationship Id="rId34" Type="http://schemas.openxmlformats.org/officeDocument/2006/relationships/ctrlProp" Target="../ctrlProps/ctrlProp142.xml"/><Relationship Id="rId7" Type="http://schemas.openxmlformats.org/officeDocument/2006/relationships/ctrlProp" Target="../ctrlProps/ctrlProp115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24.xml"/><Relationship Id="rId20" Type="http://schemas.openxmlformats.org/officeDocument/2006/relationships/ctrlProp" Target="../ctrlProps/ctrlProp128.xml"/><Relationship Id="rId29" Type="http://schemas.openxmlformats.org/officeDocument/2006/relationships/ctrlProp" Target="../ctrlProps/ctrlProp137.xml"/><Relationship Id="rId41" Type="http://schemas.openxmlformats.org/officeDocument/2006/relationships/comments" Target="../comments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14.xml"/><Relationship Id="rId11" Type="http://schemas.openxmlformats.org/officeDocument/2006/relationships/ctrlProp" Target="../ctrlProps/ctrlProp119.xml"/><Relationship Id="rId24" Type="http://schemas.openxmlformats.org/officeDocument/2006/relationships/ctrlProp" Target="../ctrlProps/ctrlProp132.xml"/><Relationship Id="rId32" Type="http://schemas.openxmlformats.org/officeDocument/2006/relationships/ctrlProp" Target="../ctrlProps/ctrlProp140.xml"/><Relationship Id="rId37" Type="http://schemas.openxmlformats.org/officeDocument/2006/relationships/ctrlProp" Target="../ctrlProps/ctrlProp145.xml"/><Relationship Id="rId40" Type="http://schemas.openxmlformats.org/officeDocument/2006/relationships/ctrlProp" Target="../ctrlProps/ctrlProp148.xml"/><Relationship Id="rId5" Type="http://schemas.openxmlformats.org/officeDocument/2006/relationships/ctrlProp" Target="../ctrlProps/ctrlProp113.xml"/><Relationship Id="rId15" Type="http://schemas.openxmlformats.org/officeDocument/2006/relationships/ctrlProp" Target="../ctrlProps/ctrlProp123.xml"/><Relationship Id="rId23" Type="http://schemas.openxmlformats.org/officeDocument/2006/relationships/ctrlProp" Target="../ctrlProps/ctrlProp131.xml"/><Relationship Id="rId28" Type="http://schemas.openxmlformats.org/officeDocument/2006/relationships/ctrlProp" Target="../ctrlProps/ctrlProp136.xml"/><Relationship Id="rId36" Type="http://schemas.openxmlformats.org/officeDocument/2006/relationships/ctrlProp" Target="../ctrlProps/ctrlProp144.xml"/><Relationship Id="rId10" Type="http://schemas.openxmlformats.org/officeDocument/2006/relationships/ctrlProp" Target="../ctrlProps/ctrlProp118.xml"/><Relationship Id="rId19" Type="http://schemas.openxmlformats.org/officeDocument/2006/relationships/ctrlProp" Target="../ctrlProps/ctrlProp127.xml"/><Relationship Id="rId31" Type="http://schemas.openxmlformats.org/officeDocument/2006/relationships/ctrlProp" Target="../ctrlProps/ctrlProp139.xml"/><Relationship Id="rId4" Type="http://schemas.openxmlformats.org/officeDocument/2006/relationships/ctrlProp" Target="../ctrlProps/ctrlProp112.xml"/><Relationship Id="rId9" Type="http://schemas.openxmlformats.org/officeDocument/2006/relationships/ctrlProp" Target="../ctrlProps/ctrlProp117.xml"/><Relationship Id="rId14" Type="http://schemas.openxmlformats.org/officeDocument/2006/relationships/ctrlProp" Target="../ctrlProps/ctrlProp122.xml"/><Relationship Id="rId22" Type="http://schemas.openxmlformats.org/officeDocument/2006/relationships/ctrlProp" Target="../ctrlProps/ctrlProp130.xml"/><Relationship Id="rId27" Type="http://schemas.openxmlformats.org/officeDocument/2006/relationships/ctrlProp" Target="../ctrlProps/ctrlProp135.xml"/><Relationship Id="rId30" Type="http://schemas.openxmlformats.org/officeDocument/2006/relationships/ctrlProp" Target="../ctrlProps/ctrlProp138.xml"/><Relationship Id="rId35" Type="http://schemas.openxmlformats.org/officeDocument/2006/relationships/ctrlProp" Target="../ctrlProps/ctrlProp143.xml"/><Relationship Id="rId8" Type="http://schemas.openxmlformats.org/officeDocument/2006/relationships/ctrlProp" Target="../ctrlProps/ctrlProp116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20.xml"/><Relationship Id="rId17" Type="http://schemas.openxmlformats.org/officeDocument/2006/relationships/ctrlProp" Target="../ctrlProps/ctrlProp125.xml"/><Relationship Id="rId25" Type="http://schemas.openxmlformats.org/officeDocument/2006/relationships/ctrlProp" Target="../ctrlProps/ctrlProp133.xml"/><Relationship Id="rId33" Type="http://schemas.openxmlformats.org/officeDocument/2006/relationships/ctrlProp" Target="../ctrlProps/ctrlProp141.xml"/><Relationship Id="rId38" Type="http://schemas.openxmlformats.org/officeDocument/2006/relationships/ctrlProp" Target="../ctrlProps/ctrlProp146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8.xml"/><Relationship Id="rId18" Type="http://schemas.openxmlformats.org/officeDocument/2006/relationships/ctrlProp" Target="../ctrlProps/ctrlProp163.xml"/><Relationship Id="rId26" Type="http://schemas.openxmlformats.org/officeDocument/2006/relationships/ctrlProp" Target="../ctrlProps/ctrlProp171.xml"/><Relationship Id="rId39" Type="http://schemas.openxmlformats.org/officeDocument/2006/relationships/ctrlProp" Target="../ctrlProps/ctrlProp184.xml"/><Relationship Id="rId21" Type="http://schemas.openxmlformats.org/officeDocument/2006/relationships/ctrlProp" Target="../ctrlProps/ctrlProp166.xml"/><Relationship Id="rId34" Type="http://schemas.openxmlformats.org/officeDocument/2006/relationships/ctrlProp" Target="../ctrlProps/ctrlProp179.xml"/><Relationship Id="rId7" Type="http://schemas.openxmlformats.org/officeDocument/2006/relationships/ctrlProp" Target="../ctrlProps/ctrlProp15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61.xml"/><Relationship Id="rId20" Type="http://schemas.openxmlformats.org/officeDocument/2006/relationships/ctrlProp" Target="../ctrlProps/ctrlProp165.xml"/><Relationship Id="rId29" Type="http://schemas.openxmlformats.org/officeDocument/2006/relationships/ctrlProp" Target="../ctrlProps/ctrlProp174.xml"/><Relationship Id="rId41" Type="http://schemas.openxmlformats.org/officeDocument/2006/relationships/comments" Target="../comments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1.xml"/><Relationship Id="rId11" Type="http://schemas.openxmlformats.org/officeDocument/2006/relationships/ctrlProp" Target="../ctrlProps/ctrlProp156.xml"/><Relationship Id="rId24" Type="http://schemas.openxmlformats.org/officeDocument/2006/relationships/ctrlProp" Target="../ctrlProps/ctrlProp169.xml"/><Relationship Id="rId32" Type="http://schemas.openxmlformats.org/officeDocument/2006/relationships/ctrlProp" Target="../ctrlProps/ctrlProp177.xml"/><Relationship Id="rId37" Type="http://schemas.openxmlformats.org/officeDocument/2006/relationships/ctrlProp" Target="../ctrlProps/ctrlProp182.xml"/><Relationship Id="rId40" Type="http://schemas.openxmlformats.org/officeDocument/2006/relationships/ctrlProp" Target="../ctrlProps/ctrlProp185.xml"/><Relationship Id="rId5" Type="http://schemas.openxmlformats.org/officeDocument/2006/relationships/ctrlProp" Target="../ctrlProps/ctrlProp150.xml"/><Relationship Id="rId15" Type="http://schemas.openxmlformats.org/officeDocument/2006/relationships/ctrlProp" Target="../ctrlProps/ctrlProp160.xml"/><Relationship Id="rId23" Type="http://schemas.openxmlformats.org/officeDocument/2006/relationships/ctrlProp" Target="../ctrlProps/ctrlProp168.xml"/><Relationship Id="rId28" Type="http://schemas.openxmlformats.org/officeDocument/2006/relationships/ctrlProp" Target="../ctrlProps/ctrlProp173.xml"/><Relationship Id="rId36" Type="http://schemas.openxmlformats.org/officeDocument/2006/relationships/ctrlProp" Target="../ctrlProps/ctrlProp181.xml"/><Relationship Id="rId10" Type="http://schemas.openxmlformats.org/officeDocument/2006/relationships/ctrlProp" Target="../ctrlProps/ctrlProp155.xml"/><Relationship Id="rId19" Type="http://schemas.openxmlformats.org/officeDocument/2006/relationships/ctrlProp" Target="../ctrlProps/ctrlProp164.xml"/><Relationship Id="rId31" Type="http://schemas.openxmlformats.org/officeDocument/2006/relationships/ctrlProp" Target="../ctrlProps/ctrlProp176.xml"/><Relationship Id="rId4" Type="http://schemas.openxmlformats.org/officeDocument/2006/relationships/ctrlProp" Target="../ctrlProps/ctrlProp149.xml"/><Relationship Id="rId9" Type="http://schemas.openxmlformats.org/officeDocument/2006/relationships/ctrlProp" Target="../ctrlProps/ctrlProp154.xml"/><Relationship Id="rId14" Type="http://schemas.openxmlformats.org/officeDocument/2006/relationships/ctrlProp" Target="../ctrlProps/ctrlProp159.xml"/><Relationship Id="rId22" Type="http://schemas.openxmlformats.org/officeDocument/2006/relationships/ctrlProp" Target="../ctrlProps/ctrlProp167.xml"/><Relationship Id="rId27" Type="http://schemas.openxmlformats.org/officeDocument/2006/relationships/ctrlProp" Target="../ctrlProps/ctrlProp172.xml"/><Relationship Id="rId30" Type="http://schemas.openxmlformats.org/officeDocument/2006/relationships/ctrlProp" Target="../ctrlProps/ctrlProp175.xml"/><Relationship Id="rId35" Type="http://schemas.openxmlformats.org/officeDocument/2006/relationships/ctrlProp" Target="../ctrlProps/ctrlProp180.xml"/><Relationship Id="rId8" Type="http://schemas.openxmlformats.org/officeDocument/2006/relationships/ctrlProp" Target="../ctrlProps/ctrlProp153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57.xml"/><Relationship Id="rId17" Type="http://schemas.openxmlformats.org/officeDocument/2006/relationships/ctrlProp" Target="../ctrlProps/ctrlProp162.xml"/><Relationship Id="rId25" Type="http://schemas.openxmlformats.org/officeDocument/2006/relationships/ctrlProp" Target="../ctrlProps/ctrlProp170.xml"/><Relationship Id="rId33" Type="http://schemas.openxmlformats.org/officeDocument/2006/relationships/ctrlProp" Target="../ctrlProps/ctrlProp178.xml"/><Relationship Id="rId38" Type="http://schemas.openxmlformats.org/officeDocument/2006/relationships/ctrlProp" Target="../ctrlProps/ctrlProp183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95.xml"/><Relationship Id="rId18" Type="http://schemas.openxmlformats.org/officeDocument/2006/relationships/ctrlProp" Target="../ctrlProps/ctrlProp200.xml"/><Relationship Id="rId26" Type="http://schemas.openxmlformats.org/officeDocument/2006/relationships/ctrlProp" Target="../ctrlProps/ctrlProp208.xml"/><Relationship Id="rId39" Type="http://schemas.openxmlformats.org/officeDocument/2006/relationships/ctrlProp" Target="../ctrlProps/ctrlProp221.xml"/><Relationship Id="rId21" Type="http://schemas.openxmlformats.org/officeDocument/2006/relationships/ctrlProp" Target="../ctrlProps/ctrlProp203.xml"/><Relationship Id="rId34" Type="http://schemas.openxmlformats.org/officeDocument/2006/relationships/ctrlProp" Target="../ctrlProps/ctrlProp216.xml"/><Relationship Id="rId7" Type="http://schemas.openxmlformats.org/officeDocument/2006/relationships/ctrlProp" Target="../ctrlProps/ctrlProp189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98.xml"/><Relationship Id="rId20" Type="http://schemas.openxmlformats.org/officeDocument/2006/relationships/ctrlProp" Target="../ctrlProps/ctrlProp202.xml"/><Relationship Id="rId29" Type="http://schemas.openxmlformats.org/officeDocument/2006/relationships/ctrlProp" Target="../ctrlProps/ctrlProp211.xml"/><Relationship Id="rId41" Type="http://schemas.openxmlformats.org/officeDocument/2006/relationships/comments" Target="../comments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8.xml"/><Relationship Id="rId11" Type="http://schemas.openxmlformats.org/officeDocument/2006/relationships/ctrlProp" Target="../ctrlProps/ctrlProp193.xml"/><Relationship Id="rId24" Type="http://schemas.openxmlformats.org/officeDocument/2006/relationships/ctrlProp" Target="../ctrlProps/ctrlProp206.xml"/><Relationship Id="rId32" Type="http://schemas.openxmlformats.org/officeDocument/2006/relationships/ctrlProp" Target="../ctrlProps/ctrlProp214.xml"/><Relationship Id="rId37" Type="http://schemas.openxmlformats.org/officeDocument/2006/relationships/ctrlProp" Target="../ctrlProps/ctrlProp219.xml"/><Relationship Id="rId40" Type="http://schemas.openxmlformats.org/officeDocument/2006/relationships/ctrlProp" Target="../ctrlProps/ctrlProp222.xml"/><Relationship Id="rId5" Type="http://schemas.openxmlformats.org/officeDocument/2006/relationships/ctrlProp" Target="../ctrlProps/ctrlProp187.xml"/><Relationship Id="rId15" Type="http://schemas.openxmlformats.org/officeDocument/2006/relationships/ctrlProp" Target="../ctrlProps/ctrlProp197.xml"/><Relationship Id="rId23" Type="http://schemas.openxmlformats.org/officeDocument/2006/relationships/ctrlProp" Target="../ctrlProps/ctrlProp205.xml"/><Relationship Id="rId28" Type="http://schemas.openxmlformats.org/officeDocument/2006/relationships/ctrlProp" Target="../ctrlProps/ctrlProp210.xml"/><Relationship Id="rId36" Type="http://schemas.openxmlformats.org/officeDocument/2006/relationships/ctrlProp" Target="../ctrlProps/ctrlProp218.xml"/><Relationship Id="rId10" Type="http://schemas.openxmlformats.org/officeDocument/2006/relationships/ctrlProp" Target="../ctrlProps/ctrlProp192.xml"/><Relationship Id="rId19" Type="http://schemas.openxmlformats.org/officeDocument/2006/relationships/ctrlProp" Target="../ctrlProps/ctrlProp201.xml"/><Relationship Id="rId31" Type="http://schemas.openxmlformats.org/officeDocument/2006/relationships/ctrlProp" Target="../ctrlProps/ctrlProp213.xml"/><Relationship Id="rId4" Type="http://schemas.openxmlformats.org/officeDocument/2006/relationships/ctrlProp" Target="../ctrlProps/ctrlProp186.xml"/><Relationship Id="rId9" Type="http://schemas.openxmlformats.org/officeDocument/2006/relationships/ctrlProp" Target="../ctrlProps/ctrlProp191.xml"/><Relationship Id="rId14" Type="http://schemas.openxmlformats.org/officeDocument/2006/relationships/ctrlProp" Target="../ctrlProps/ctrlProp196.xml"/><Relationship Id="rId22" Type="http://schemas.openxmlformats.org/officeDocument/2006/relationships/ctrlProp" Target="../ctrlProps/ctrlProp204.xml"/><Relationship Id="rId27" Type="http://schemas.openxmlformats.org/officeDocument/2006/relationships/ctrlProp" Target="../ctrlProps/ctrlProp209.xml"/><Relationship Id="rId30" Type="http://schemas.openxmlformats.org/officeDocument/2006/relationships/ctrlProp" Target="../ctrlProps/ctrlProp212.xml"/><Relationship Id="rId35" Type="http://schemas.openxmlformats.org/officeDocument/2006/relationships/ctrlProp" Target="../ctrlProps/ctrlProp217.xml"/><Relationship Id="rId8" Type="http://schemas.openxmlformats.org/officeDocument/2006/relationships/ctrlProp" Target="../ctrlProps/ctrlProp190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94.xml"/><Relationship Id="rId17" Type="http://schemas.openxmlformats.org/officeDocument/2006/relationships/ctrlProp" Target="../ctrlProps/ctrlProp199.xml"/><Relationship Id="rId25" Type="http://schemas.openxmlformats.org/officeDocument/2006/relationships/ctrlProp" Target="../ctrlProps/ctrlProp207.xml"/><Relationship Id="rId33" Type="http://schemas.openxmlformats.org/officeDocument/2006/relationships/ctrlProp" Target="../ctrlProps/ctrlProp215.xml"/><Relationship Id="rId38" Type="http://schemas.openxmlformats.org/officeDocument/2006/relationships/ctrlProp" Target="../ctrlProps/ctrlProp220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2.xml"/><Relationship Id="rId18" Type="http://schemas.openxmlformats.org/officeDocument/2006/relationships/ctrlProp" Target="../ctrlProps/ctrlProp237.xml"/><Relationship Id="rId26" Type="http://schemas.openxmlformats.org/officeDocument/2006/relationships/ctrlProp" Target="../ctrlProps/ctrlProp245.xml"/><Relationship Id="rId39" Type="http://schemas.openxmlformats.org/officeDocument/2006/relationships/ctrlProp" Target="../ctrlProps/ctrlProp258.xml"/><Relationship Id="rId21" Type="http://schemas.openxmlformats.org/officeDocument/2006/relationships/ctrlProp" Target="../ctrlProps/ctrlProp240.xml"/><Relationship Id="rId34" Type="http://schemas.openxmlformats.org/officeDocument/2006/relationships/ctrlProp" Target="../ctrlProps/ctrlProp253.xml"/><Relationship Id="rId7" Type="http://schemas.openxmlformats.org/officeDocument/2006/relationships/ctrlProp" Target="../ctrlProps/ctrlProp226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35.xml"/><Relationship Id="rId20" Type="http://schemas.openxmlformats.org/officeDocument/2006/relationships/ctrlProp" Target="../ctrlProps/ctrlProp239.xml"/><Relationship Id="rId29" Type="http://schemas.openxmlformats.org/officeDocument/2006/relationships/ctrlProp" Target="../ctrlProps/ctrlProp248.xml"/><Relationship Id="rId41" Type="http://schemas.openxmlformats.org/officeDocument/2006/relationships/comments" Target="../comments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25.xml"/><Relationship Id="rId11" Type="http://schemas.openxmlformats.org/officeDocument/2006/relationships/ctrlProp" Target="../ctrlProps/ctrlProp230.xml"/><Relationship Id="rId24" Type="http://schemas.openxmlformats.org/officeDocument/2006/relationships/ctrlProp" Target="../ctrlProps/ctrlProp243.xml"/><Relationship Id="rId32" Type="http://schemas.openxmlformats.org/officeDocument/2006/relationships/ctrlProp" Target="../ctrlProps/ctrlProp251.xml"/><Relationship Id="rId37" Type="http://schemas.openxmlformats.org/officeDocument/2006/relationships/ctrlProp" Target="../ctrlProps/ctrlProp256.xml"/><Relationship Id="rId40" Type="http://schemas.openxmlformats.org/officeDocument/2006/relationships/ctrlProp" Target="../ctrlProps/ctrlProp259.xml"/><Relationship Id="rId5" Type="http://schemas.openxmlformats.org/officeDocument/2006/relationships/ctrlProp" Target="../ctrlProps/ctrlProp224.xml"/><Relationship Id="rId15" Type="http://schemas.openxmlformats.org/officeDocument/2006/relationships/ctrlProp" Target="../ctrlProps/ctrlProp234.xml"/><Relationship Id="rId23" Type="http://schemas.openxmlformats.org/officeDocument/2006/relationships/ctrlProp" Target="../ctrlProps/ctrlProp242.xml"/><Relationship Id="rId28" Type="http://schemas.openxmlformats.org/officeDocument/2006/relationships/ctrlProp" Target="../ctrlProps/ctrlProp247.xml"/><Relationship Id="rId36" Type="http://schemas.openxmlformats.org/officeDocument/2006/relationships/ctrlProp" Target="../ctrlProps/ctrlProp255.xml"/><Relationship Id="rId10" Type="http://schemas.openxmlformats.org/officeDocument/2006/relationships/ctrlProp" Target="../ctrlProps/ctrlProp229.xml"/><Relationship Id="rId19" Type="http://schemas.openxmlformats.org/officeDocument/2006/relationships/ctrlProp" Target="../ctrlProps/ctrlProp238.xml"/><Relationship Id="rId31" Type="http://schemas.openxmlformats.org/officeDocument/2006/relationships/ctrlProp" Target="../ctrlProps/ctrlProp250.xml"/><Relationship Id="rId4" Type="http://schemas.openxmlformats.org/officeDocument/2006/relationships/ctrlProp" Target="../ctrlProps/ctrlProp223.xml"/><Relationship Id="rId9" Type="http://schemas.openxmlformats.org/officeDocument/2006/relationships/ctrlProp" Target="../ctrlProps/ctrlProp228.xml"/><Relationship Id="rId14" Type="http://schemas.openxmlformats.org/officeDocument/2006/relationships/ctrlProp" Target="../ctrlProps/ctrlProp233.xml"/><Relationship Id="rId22" Type="http://schemas.openxmlformats.org/officeDocument/2006/relationships/ctrlProp" Target="../ctrlProps/ctrlProp241.xml"/><Relationship Id="rId27" Type="http://schemas.openxmlformats.org/officeDocument/2006/relationships/ctrlProp" Target="../ctrlProps/ctrlProp246.xml"/><Relationship Id="rId30" Type="http://schemas.openxmlformats.org/officeDocument/2006/relationships/ctrlProp" Target="../ctrlProps/ctrlProp249.xml"/><Relationship Id="rId35" Type="http://schemas.openxmlformats.org/officeDocument/2006/relationships/ctrlProp" Target="../ctrlProps/ctrlProp254.xml"/><Relationship Id="rId8" Type="http://schemas.openxmlformats.org/officeDocument/2006/relationships/ctrlProp" Target="../ctrlProps/ctrlProp227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231.xml"/><Relationship Id="rId17" Type="http://schemas.openxmlformats.org/officeDocument/2006/relationships/ctrlProp" Target="../ctrlProps/ctrlProp236.xml"/><Relationship Id="rId25" Type="http://schemas.openxmlformats.org/officeDocument/2006/relationships/ctrlProp" Target="../ctrlProps/ctrlProp244.xml"/><Relationship Id="rId33" Type="http://schemas.openxmlformats.org/officeDocument/2006/relationships/ctrlProp" Target="../ctrlProps/ctrlProp252.xml"/><Relationship Id="rId38" Type="http://schemas.openxmlformats.org/officeDocument/2006/relationships/ctrlProp" Target="../ctrlProps/ctrlProp25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276"/>
  <sheetViews>
    <sheetView workbookViewId="0">
      <selection activeCell="C7" sqref="C7"/>
    </sheetView>
  </sheetViews>
  <sheetFormatPr defaultColWidth="0" defaultRowHeight="14.25" customHeight="1" zeroHeight="1"/>
  <cols>
    <col min="1" max="1" width="7.5703125" style="32" customWidth="1"/>
    <col min="2" max="2" width="13.28515625" style="32" customWidth="1"/>
    <col min="3" max="3" width="11.42578125" style="32" bestFit="1" customWidth="1"/>
    <col min="4" max="5" width="13.42578125" style="32" bestFit="1" customWidth="1"/>
    <col min="6" max="14" width="9.140625" style="32" customWidth="1"/>
    <col min="15" max="15" width="6.85546875" style="32" customWidth="1"/>
    <col min="16" max="16384" width="10.28515625" style="32" hidden="1"/>
  </cols>
  <sheetData>
    <row r="1" spans="1:15" s="31" customFormat="1" ht="34.5" customHeight="1">
      <c r="A1" s="77"/>
      <c r="B1" s="77"/>
      <c r="C1" s="77"/>
      <c r="D1" s="77"/>
      <c r="E1" s="77"/>
      <c r="F1" s="112"/>
      <c r="G1" s="112"/>
      <c r="H1" s="112"/>
      <c r="I1" s="112"/>
      <c r="J1" s="113"/>
      <c r="K1" s="112"/>
      <c r="L1" s="112"/>
      <c r="M1" s="112"/>
      <c r="N1" s="114"/>
      <c r="O1" s="112"/>
    </row>
    <row r="2" spans="1:15" ht="15">
      <c r="A2" s="30"/>
      <c r="B2" s="57">
        <v>2019</v>
      </c>
      <c r="C2" s="117" t="s">
        <v>29</v>
      </c>
      <c r="D2" s="118" t="s">
        <v>15</v>
      </c>
      <c r="E2" s="119" t="s">
        <v>30</v>
      </c>
      <c r="F2" s="30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" customHeight="1">
      <c r="A3" s="34"/>
      <c r="B3" s="56" t="s">
        <v>17</v>
      </c>
      <c r="C3" s="59">
        <f>'Relatório Anual (2019)'!B3</f>
        <v>0</v>
      </c>
      <c r="D3" s="59">
        <f>'Relatório Anual (2019)'!B4</f>
        <v>0</v>
      </c>
      <c r="E3" s="58">
        <f>'Relatório Anual (2019)'!B5</f>
        <v>0</v>
      </c>
      <c r="F3" s="3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15" customHeight="1">
      <c r="A4" s="34"/>
      <c r="B4" s="56" t="s">
        <v>18</v>
      </c>
      <c r="C4" s="59">
        <f>'Relatório Anual (2019)'!C3</f>
        <v>0</v>
      </c>
      <c r="D4" s="59">
        <f>'Relatório Anual (2019)'!C4</f>
        <v>0</v>
      </c>
      <c r="E4" s="58">
        <f>'Relatório Anual (2019)'!C5</f>
        <v>0</v>
      </c>
      <c r="F4" s="3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9.5" customHeight="1">
      <c r="A5" s="34"/>
      <c r="B5" s="56" t="s">
        <v>19</v>
      </c>
      <c r="C5" s="59">
        <f>'Relatório Anual (2019)'!D3</f>
        <v>0</v>
      </c>
      <c r="D5" s="59">
        <f>'Relatório Anual (2019)'!D4</f>
        <v>0</v>
      </c>
      <c r="E5" s="58">
        <f>'Relatório Anual (2019)'!D5</f>
        <v>0</v>
      </c>
      <c r="F5" s="3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5">
      <c r="A6" s="30"/>
      <c r="B6" s="56" t="s">
        <v>20</v>
      </c>
      <c r="C6" s="59">
        <f>tblFluxoCaixa44[[#This Row],[Apr]]</f>
        <v>0</v>
      </c>
      <c r="D6" s="59">
        <f>'Relatório Anual (2019)'!E4</f>
        <v>0</v>
      </c>
      <c r="E6" s="58">
        <f>'Relatório Anual (2019)'!E5</f>
        <v>0</v>
      </c>
      <c r="F6" s="3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15" customHeight="1">
      <c r="A7" s="34"/>
      <c r="B7" s="56" t="s">
        <v>21</v>
      </c>
      <c r="C7" s="59">
        <f>'Relatório Anual (2019)'!F3</f>
        <v>0</v>
      </c>
      <c r="D7" s="59">
        <f>'Relatório Anual (2019)'!F4</f>
        <v>0</v>
      </c>
      <c r="E7" s="58">
        <f>'Relatório Anual (2019)'!F5</f>
        <v>0</v>
      </c>
      <c r="F7" s="3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5" customHeight="1">
      <c r="A8" s="34"/>
      <c r="B8" s="56" t="s">
        <v>22</v>
      </c>
      <c r="C8" s="59">
        <f>'Relatório Anual (2019)'!G3</f>
        <v>0</v>
      </c>
      <c r="D8" s="59">
        <f>'Relatório Anual (2019)'!G4</f>
        <v>0</v>
      </c>
      <c r="E8" s="58">
        <f>'Relatório Anual (2019)'!G5</f>
        <v>0</v>
      </c>
      <c r="F8" s="3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19.5" customHeight="1">
      <c r="A9" s="34"/>
      <c r="B9" s="56" t="s">
        <v>23</v>
      </c>
      <c r="C9" s="59">
        <f>'Relatório Anual (2019)'!H3</f>
        <v>0</v>
      </c>
      <c r="D9" s="59">
        <f>'Relatório Anual (2019)'!H4</f>
        <v>0</v>
      </c>
      <c r="E9" s="58">
        <f>'Relatório Anual (2019)'!H5</f>
        <v>0</v>
      </c>
      <c r="F9" s="30"/>
      <c r="G9" s="110"/>
      <c r="H9" s="110"/>
      <c r="I9" s="110"/>
      <c r="J9" s="110"/>
      <c r="K9" s="110"/>
      <c r="L9" s="110"/>
      <c r="M9" s="110"/>
      <c r="N9" s="110"/>
      <c r="O9" s="110"/>
    </row>
    <row r="10" spans="1:15" ht="15">
      <c r="A10" s="30"/>
      <c r="B10" s="56" t="s">
        <v>24</v>
      </c>
      <c r="C10" s="59">
        <f>'Relatório Anual (2019)'!I3</f>
        <v>0</v>
      </c>
      <c r="D10" s="59">
        <f>'Relatório Anual (2019)'!I4</f>
        <v>0</v>
      </c>
      <c r="E10" s="58">
        <f>'Relatório Anual (2019)'!I5</f>
        <v>0</v>
      </c>
      <c r="F10" s="3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15" customHeight="1">
      <c r="A11" s="35"/>
      <c r="B11" s="56" t="s">
        <v>25</v>
      </c>
      <c r="C11" s="59">
        <f>'Relatório Anual (2019)'!J3</f>
        <v>0</v>
      </c>
      <c r="D11" s="59">
        <f>'Relatório Anual (2019)'!J4</f>
        <v>0</v>
      </c>
      <c r="E11" s="58">
        <f>'Relatório Anual (2019)'!J5</f>
        <v>0</v>
      </c>
      <c r="F11" s="3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15" customHeight="1">
      <c r="A12" s="35"/>
      <c r="B12" s="56" t="s">
        <v>26</v>
      </c>
      <c r="C12" s="59">
        <f>'Relatório Anual (2019)'!K3</f>
        <v>0</v>
      </c>
      <c r="D12" s="59">
        <f>'Relatório Anual (2019)'!K4</f>
        <v>0</v>
      </c>
      <c r="E12" s="58">
        <f>'Relatório Anual (2019)'!K5</f>
        <v>0</v>
      </c>
      <c r="F12" s="3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9.5" customHeight="1">
      <c r="A13" s="35"/>
      <c r="B13" s="56" t="s">
        <v>27</v>
      </c>
      <c r="C13" s="59">
        <f>'Relatório Anual (2019)'!L3</f>
        <v>0</v>
      </c>
      <c r="D13" s="59">
        <f>'Relatório Anual (2019)'!L4</f>
        <v>0</v>
      </c>
      <c r="E13" s="58">
        <f>'Relatório Anual (2019)'!L5</f>
        <v>0</v>
      </c>
      <c r="F13" s="3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15">
      <c r="A14" s="30"/>
      <c r="B14" s="56" t="s">
        <v>28</v>
      </c>
      <c r="C14" s="59">
        <f>'Relatório Anual (2019)'!M3</f>
        <v>0</v>
      </c>
      <c r="D14" s="59">
        <f>'Relatório Anual (2019)'!M4</f>
        <v>0</v>
      </c>
      <c r="E14" s="58">
        <f>'Relatório Anual (2019)'!M5</f>
        <v>0</v>
      </c>
      <c r="F14" s="3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ht="15">
      <c r="A15" s="30"/>
      <c r="B15" s="30"/>
      <c r="C15" s="59"/>
      <c r="D15" s="59"/>
      <c r="E15" s="58"/>
      <c r="F15" s="3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15" ht="15">
      <c r="A16" s="30"/>
      <c r="B16" s="30"/>
      <c r="C16" s="30"/>
      <c r="D16" s="30"/>
      <c r="E16" s="30"/>
      <c r="F16" s="3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ht="15">
      <c r="A17" s="30"/>
      <c r="B17" s="30"/>
      <c r="C17" s="30"/>
      <c r="D17" s="30"/>
      <c r="E17" s="30"/>
      <c r="F17" s="30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15" s="29" customFormat="1" ht="15">
      <c r="A18" s="73"/>
      <c r="B18" s="73"/>
      <c r="C18" s="73"/>
      <c r="D18" s="73"/>
      <c r="E18" s="73"/>
      <c r="F18" s="116"/>
      <c r="G18" s="116"/>
      <c r="H18" s="116"/>
      <c r="I18" s="116"/>
      <c r="J18" s="116"/>
      <c r="K18" s="116"/>
      <c r="L18" s="116"/>
      <c r="M18" s="116"/>
      <c r="N18" s="116"/>
      <c r="O18" s="116"/>
    </row>
    <row r="19" spans="1:15" s="29" customFormat="1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5" s="29" customFormat="1" ht="15" hidden="1"/>
    <row r="21" spans="1:15" s="29" customFormat="1" ht="15" hidden="1"/>
    <row r="22" spans="1:15" s="29" customFormat="1" ht="15" hidden="1"/>
    <row r="23" spans="1:15" s="29" customFormat="1" ht="15" hidden="1"/>
    <row r="24" spans="1:15" s="29" customFormat="1" ht="15" hidden="1"/>
    <row r="25" spans="1:15" s="33" customFormat="1" ht="15.75" hidden="1" customHeight="1"/>
    <row r="26" spans="1:15" ht="15" hidden="1"/>
    <row r="27" spans="1:15" ht="15" hidden="1"/>
    <row r="28" spans="1:15" ht="15" hidden="1"/>
    <row r="29" spans="1:15" ht="15" hidden="1"/>
    <row r="30" spans="1:15" ht="15" hidden="1"/>
    <row r="31" spans="1:15" ht="15" hidden="1"/>
    <row r="32" spans="1:15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57"/>
  <sheetViews>
    <sheetView showGridLines="0" workbookViewId="0">
      <selection activeCell="G39" sqref="G39"/>
    </sheetView>
  </sheetViews>
  <sheetFormatPr defaultRowHeight="12.7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0.5703125" style="1" bestFit="1" customWidth="1"/>
    <col min="6" max="6" width="4.42578125" style="36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>
      <c r="A1" s="25"/>
      <c r="B1" s="98"/>
      <c r="C1" s="27"/>
      <c r="D1" s="27"/>
      <c r="E1" s="28"/>
      <c r="F1" s="63"/>
      <c r="G1" s="28"/>
      <c r="H1" s="27"/>
      <c r="I1" s="26"/>
    </row>
    <row r="2" spans="1:11" ht="12.75" customHeight="1">
      <c r="A2" s="25"/>
      <c r="B2" s="124" t="s">
        <v>37</v>
      </c>
      <c r="C2" s="124"/>
      <c r="D2" s="124"/>
      <c r="E2" s="124"/>
      <c r="F2" s="124"/>
      <c r="G2" s="124"/>
      <c r="H2" s="124"/>
      <c r="I2" s="124"/>
    </row>
    <row r="3" spans="1:11" ht="12.75" customHeight="1">
      <c r="B3" s="124"/>
      <c r="C3" s="124"/>
      <c r="D3" s="124"/>
      <c r="E3" s="124"/>
      <c r="F3" s="124"/>
      <c r="G3" s="124"/>
      <c r="H3" s="124"/>
      <c r="I3" s="124"/>
      <c r="J3" s="24"/>
    </row>
    <row r="4" spans="1:11" ht="38.25" customHeight="1">
      <c r="B4" s="125"/>
      <c r="C4" s="125"/>
      <c r="D4" s="125"/>
      <c r="E4" s="125"/>
      <c r="F4" s="125"/>
      <c r="G4" s="125"/>
      <c r="H4" s="125"/>
      <c r="I4" s="125"/>
      <c r="K4" s="36"/>
    </row>
    <row r="5" spans="1:11" ht="9" customHeight="1">
      <c r="B5" s="126"/>
      <c r="C5" s="126"/>
      <c r="E5" s="20"/>
      <c r="F5" s="64"/>
      <c r="G5" s="99"/>
      <c r="H5" s="23"/>
      <c r="I5" s="22"/>
    </row>
    <row r="6" spans="1:11" ht="15.95" customHeight="1">
      <c r="B6" s="129" t="s">
        <v>7</v>
      </c>
      <c r="C6" s="60" t="s">
        <v>60</v>
      </c>
      <c r="D6" s="61"/>
      <c r="E6" s="20"/>
      <c r="F6" s="64"/>
      <c r="G6" s="127" t="s">
        <v>6</v>
      </c>
      <c r="H6" s="127"/>
      <c r="I6" s="128">
        <f>D9-(C28+H27+C33+H18+H23)</f>
        <v>0</v>
      </c>
    </row>
    <row r="7" spans="1:11" ht="15.95" customHeight="1">
      <c r="B7" s="130"/>
      <c r="C7" s="60" t="s">
        <v>61</v>
      </c>
      <c r="D7" s="61"/>
      <c r="E7" s="20"/>
      <c r="F7" s="64"/>
      <c r="G7" s="127"/>
      <c r="H7" s="127"/>
      <c r="I7" s="128"/>
      <c r="J7" s="21">
        <f>I6</f>
        <v>0</v>
      </c>
    </row>
    <row r="8" spans="1:11" ht="15.95" customHeight="1">
      <c r="B8" s="130"/>
      <c r="C8" s="69" t="s">
        <v>62</v>
      </c>
      <c r="D8" s="69"/>
      <c r="E8" s="20"/>
      <c r="F8" s="64"/>
      <c r="G8" s="127"/>
      <c r="H8" s="127"/>
      <c r="I8" s="128"/>
    </row>
    <row r="9" spans="1:11" ht="15.95" customHeight="1">
      <c r="B9" s="131"/>
      <c r="C9" s="68" t="s">
        <v>5</v>
      </c>
      <c r="D9" s="78">
        <f>SUM(D6:D8)</f>
        <v>0</v>
      </c>
      <c r="E9" s="20"/>
      <c r="F9" s="64"/>
      <c r="G9" s="127" t="s">
        <v>4</v>
      </c>
      <c r="H9" s="127"/>
      <c r="I9" s="79" t="str">
        <f>IF($D$9&lt;&gt;0,IF($I$10/$D$9&lt;&gt;0,$I$10/$D$9,""),"")</f>
        <v/>
      </c>
    </row>
    <row r="10" spans="1:11" ht="15.95" customHeight="1">
      <c r="B10" s="130"/>
      <c r="E10" s="20"/>
      <c r="F10" s="64"/>
      <c r="G10" s="127" t="s">
        <v>15</v>
      </c>
      <c r="H10" s="127"/>
      <c r="I10" s="80">
        <f>SUM(C28,H27,C33,H29,H23,H18)</f>
        <v>0</v>
      </c>
    </row>
    <row r="11" spans="1:11" ht="15.95" customHeight="1">
      <c r="C11" s="19"/>
      <c r="D11" s="18"/>
      <c r="E11" s="17"/>
      <c r="F11" s="64"/>
      <c r="G11" s="17"/>
      <c r="H11" s="16"/>
      <c r="I11" s="15"/>
      <c r="K11" s="36"/>
    </row>
    <row r="12" spans="1:11" ht="15.75" customHeight="1">
      <c r="A12" s="11"/>
      <c r="B12" s="81" t="s">
        <v>63</v>
      </c>
      <c r="C12" s="82" t="s">
        <v>3</v>
      </c>
      <c r="D12" s="82" t="s">
        <v>2</v>
      </c>
      <c r="E12" s="83" t="s">
        <v>31</v>
      </c>
      <c r="F12" s="5"/>
      <c r="G12" s="87" t="s">
        <v>64</v>
      </c>
      <c r="H12" s="88" t="s">
        <v>1</v>
      </c>
      <c r="I12" s="88" t="s">
        <v>2</v>
      </c>
      <c r="J12" s="89" t="s">
        <v>31</v>
      </c>
    </row>
    <row r="13" spans="1:11" ht="15.75" customHeight="1">
      <c r="B13" s="65" t="s">
        <v>45</v>
      </c>
      <c r="C13" s="61"/>
      <c r="D13" s="85"/>
      <c r="E13" s="67"/>
      <c r="G13" s="65" t="s">
        <v>45</v>
      </c>
      <c r="H13" s="61"/>
      <c r="I13" s="85"/>
      <c r="J13" s="67"/>
    </row>
    <row r="14" spans="1:11" ht="15.75" customHeight="1">
      <c r="B14" s="65" t="s">
        <v>46</v>
      </c>
      <c r="C14" s="61"/>
      <c r="D14" s="85" t="s">
        <v>42</v>
      </c>
      <c r="E14" s="67"/>
      <c r="G14" s="65" t="s">
        <v>46</v>
      </c>
      <c r="H14" s="61"/>
      <c r="I14" s="85"/>
      <c r="J14" s="67"/>
    </row>
    <row r="15" spans="1:11" ht="15.75" customHeight="1">
      <c r="B15" s="65" t="s">
        <v>47</v>
      </c>
      <c r="C15" s="61"/>
      <c r="D15" s="85"/>
      <c r="E15" s="67"/>
      <c r="G15" s="65" t="s">
        <v>47</v>
      </c>
      <c r="H15" s="61"/>
      <c r="I15" s="85"/>
      <c r="J15" s="67"/>
    </row>
    <row r="16" spans="1:11" ht="15.75" customHeight="1">
      <c r="B16" s="65" t="s">
        <v>48</v>
      </c>
      <c r="C16" s="66"/>
      <c r="D16" s="85"/>
      <c r="E16" s="67"/>
      <c r="G16" s="65" t="s">
        <v>48</v>
      </c>
      <c r="H16" s="61"/>
      <c r="I16" s="85"/>
      <c r="J16" s="67"/>
    </row>
    <row r="17" spans="1:10" ht="15.75" customHeight="1">
      <c r="B17" s="65" t="s">
        <v>49</v>
      </c>
      <c r="C17" s="61"/>
      <c r="D17" s="85"/>
      <c r="E17" s="67"/>
      <c r="G17" s="65" t="s">
        <v>49</v>
      </c>
      <c r="H17" s="61"/>
      <c r="I17" s="85"/>
      <c r="J17" s="67"/>
    </row>
    <row r="18" spans="1:10" ht="15.75" customHeight="1">
      <c r="B18" s="65" t="s">
        <v>50</v>
      </c>
      <c r="C18" s="66"/>
      <c r="D18" s="85"/>
      <c r="E18" s="67"/>
      <c r="G18" s="84" t="s">
        <v>0</v>
      </c>
      <c r="H18" s="85">
        <f>SUM(H13:H17)</f>
        <v>0</v>
      </c>
      <c r="I18" s="86"/>
      <c r="J18" s="62"/>
    </row>
    <row r="19" spans="1:10" ht="15.75" customHeight="1">
      <c r="B19" s="65" t="s">
        <v>51</v>
      </c>
      <c r="C19" s="61"/>
      <c r="D19" s="85"/>
      <c r="E19" s="67"/>
      <c r="G19" s="8"/>
      <c r="H19" s="6"/>
      <c r="I19" s="6"/>
    </row>
    <row r="20" spans="1:10" ht="15.75" customHeight="1">
      <c r="B20" s="65" t="s">
        <v>52</v>
      </c>
      <c r="C20" s="66"/>
      <c r="D20" s="85"/>
      <c r="E20" s="67"/>
      <c r="F20" s="5"/>
      <c r="G20" s="90" t="s">
        <v>65</v>
      </c>
      <c r="H20" s="82" t="s">
        <v>1</v>
      </c>
      <c r="I20" s="82" t="s">
        <v>2</v>
      </c>
      <c r="J20" s="83" t="s">
        <v>31</v>
      </c>
    </row>
    <row r="21" spans="1:10" ht="15.75" customHeight="1">
      <c r="B21" s="65" t="s">
        <v>53</v>
      </c>
      <c r="C21" s="61"/>
      <c r="D21" s="85"/>
      <c r="E21" s="67"/>
      <c r="G21" s="13"/>
      <c r="H21" s="12"/>
      <c r="I21" s="96"/>
      <c r="J21" s="67"/>
    </row>
    <row r="22" spans="1:10" ht="15.75" customHeight="1">
      <c r="B22" s="65" t="s">
        <v>54</v>
      </c>
      <c r="C22" s="66"/>
      <c r="D22" s="85"/>
      <c r="E22" s="67"/>
      <c r="G22" s="13"/>
      <c r="H22" s="14"/>
      <c r="I22" s="95"/>
      <c r="J22" s="67"/>
    </row>
    <row r="23" spans="1:10" ht="15.75" customHeight="1">
      <c r="B23" s="65" t="s">
        <v>55</v>
      </c>
      <c r="C23" s="61"/>
      <c r="D23" s="85"/>
      <c r="E23" s="67"/>
      <c r="G23" s="91" t="s">
        <v>0</v>
      </c>
      <c r="H23" s="92">
        <f>SUM(H21:H22)</f>
        <v>0</v>
      </c>
      <c r="I23" s="95"/>
    </row>
    <row r="24" spans="1:10" ht="15.75" customHeight="1">
      <c r="A24" s="11"/>
      <c r="B24" s="65" t="s">
        <v>56</v>
      </c>
      <c r="C24" s="66"/>
      <c r="D24" s="85"/>
      <c r="E24" s="67"/>
      <c r="H24" s="1"/>
      <c r="I24" s="1"/>
    </row>
    <row r="25" spans="1:10" ht="15.75" customHeight="1">
      <c r="B25" s="65" t="s">
        <v>57</v>
      </c>
      <c r="C25" s="61"/>
      <c r="D25" s="85"/>
      <c r="E25" s="67"/>
      <c r="F25" s="5"/>
      <c r="G25" s="90" t="s">
        <v>66</v>
      </c>
      <c r="H25" s="82" t="s">
        <v>1</v>
      </c>
      <c r="I25" s="82" t="s">
        <v>2</v>
      </c>
      <c r="J25" s="83" t="s">
        <v>31</v>
      </c>
    </row>
    <row r="26" spans="1:10" ht="15.75" customHeight="1">
      <c r="B26" s="65" t="s">
        <v>58</v>
      </c>
      <c r="C26" s="66"/>
      <c r="D26" s="85"/>
      <c r="E26" s="67"/>
      <c r="G26" s="38"/>
      <c r="H26" s="37"/>
      <c r="I26" s="97"/>
      <c r="J26" s="67"/>
    </row>
    <row r="27" spans="1:10" ht="15.75" customHeight="1">
      <c r="B27" s="65" t="s">
        <v>59</v>
      </c>
      <c r="C27" s="66"/>
      <c r="D27" s="85"/>
      <c r="E27" s="67"/>
      <c r="G27" s="91" t="s">
        <v>0</v>
      </c>
      <c r="H27" s="92">
        <f>SUM(H26:H26)</f>
        <v>0</v>
      </c>
      <c r="I27" s="93"/>
    </row>
    <row r="28" spans="1:10" ht="15.75" customHeight="1">
      <c r="B28" s="84" t="s">
        <v>0</v>
      </c>
      <c r="C28" s="85">
        <f>SUM(C13:C27)</f>
        <v>0</v>
      </c>
      <c r="D28" s="86"/>
      <c r="E28" s="67"/>
      <c r="G28"/>
      <c r="H28"/>
      <c r="I28"/>
      <c r="J28"/>
    </row>
    <row r="29" spans="1:10" ht="15.75" customHeight="1">
      <c r="F29" s="5"/>
      <c r="G29"/>
      <c r="H29"/>
      <c r="I29"/>
      <c r="J29"/>
    </row>
    <row r="30" spans="1:10" ht="15.75" customHeight="1">
      <c r="B30" s="90" t="s">
        <v>67</v>
      </c>
      <c r="C30" s="82" t="s">
        <v>1</v>
      </c>
      <c r="D30" s="94" t="s">
        <v>2</v>
      </c>
      <c r="E30" s="83" t="s">
        <v>31</v>
      </c>
    </row>
    <row r="31" spans="1:10" ht="15.75" customHeight="1">
      <c r="B31" s="13"/>
      <c r="C31" s="12"/>
      <c r="D31" s="96"/>
      <c r="E31" s="67"/>
      <c r="F31" s="6"/>
      <c r="G31" s="6"/>
    </row>
    <row r="32" spans="1:10" ht="15.75" customHeight="1">
      <c r="B32" s="13"/>
      <c r="C32" s="14"/>
      <c r="D32" s="95"/>
      <c r="E32" s="67"/>
      <c r="H32" s="9"/>
      <c r="I32" s="9"/>
    </row>
    <row r="33" spans="2:9" ht="15.75" customHeight="1">
      <c r="B33" s="91" t="s">
        <v>0</v>
      </c>
      <c r="C33" s="92">
        <f>SUM(C31:C32)</f>
        <v>0</v>
      </c>
      <c r="D33" s="92"/>
      <c r="E33" s="62"/>
      <c r="H33" s="6"/>
      <c r="I33" s="6"/>
    </row>
    <row r="34" spans="2:9" ht="15.75" customHeight="1">
      <c r="B34" s="8"/>
      <c r="C34" s="6"/>
      <c r="D34" s="6"/>
      <c r="E34" s="62"/>
      <c r="H34" s="6"/>
      <c r="I34" s="6"/>
    </row>
    <row r="35" spans="2:9" ht="15.75" customHeight="1">
      <c r="B35" s="1"/>
      <c r="C35" s="1"/>
      <c r="D35" s="1"/>
      <c r="F35" s="6"/>
      <c r="G35" s="6"/>
      <c r="H35" s="4"/>
      <c r="I35" s="4"/>
    </row>
    <row r="36" spans="2:9" ht="15.75" customHeight="1">
      <c r="B36" s="1"/>
      <c r="C36" s="1"/>
      <c r="D36" s="1"/>
      <c r="H36" s="1"/>
      <c r="I36" s="1"/>
    </row>
    <row r="37" spans="2:9" ht="15.75" customHeight="1">
      <c r="B37" s="1"/>
      <c r="C37" s="1"/>
      <c r="D37" s="1"/>
      <c r="H37" s="1"/>
      <c r="I37" s="1"/>
    </row>
    <row r="38" spans="2:9" ht="15.75" customHeight="1">
      <c r="B38" s="1"/>
      <c r="C38" s="1"/>
      <c r="D38" s="1"/>
      <c r="H38" s="1"/>
      <c r="I38" s="1"/>
    </row>
    <row r="39" spans="2:9" ht="15.75" customHeight="1">
      <c r="B39" s="1"/>
      <c r="C39" s="1"/>
      <c r="D39" s="1"/>
      <c r="H39" s="1"/>
      <c r="I39" s="1"/>
    </row>
    <row r="40" spans="2:9" ht="15.75" customHeight="1">
      <c r="D40" s="1"/>
      <c r="H40" s="1"/>
      <c r="I40" s="1"/>
    </row>
    <row r="41" spans="2:9" ht="15.75" customHeight="1">
      <c r="G41" s="5"/>
      <c r="H41" s="4"/>
      <c r="I41" s="4"/>
    </row>
    <row r="42" spans="2:9" ht="15.75" customHeight="1">
      <c r="G42" s="10"/>
      <c r="H42" s="9"/>
      <c r="I42" s="9"/>
    </row>
    <row r="43" spans="2:9" ht="15.75" customHeight="1">
      <c r="G43" s="8"/>
      <c r="H43" s="6"/>
      <c r="I43" s="6"/>
    </row>
    <row r="44" spans="2:9" ht="15.75" customHeight="1">
      <c r="G44" s="8"/>
      <c r="H44" s="6"/>
      <c r="I44" s="6"/>
    </row>
    <row r="45" spans="2:9" ht="26.25" customHeight="1">
      <c r="B45" s="1"/>
      <c r="G45" s="8"/>
      <c r="H45" s="6"/>
      <c r="I45" s="6"/>
    </row>
    <row r="46" spans="2:9" ht="15.75" customHeight="1">
      <c r="G46" s="8"/>
      <c r="H46" s="6"/>
      <c r="I46" s="6"/>
    </row>
    <row r="47" spans="2:9" ht="15.75" customHeight="1">
      <c r="G47" s="7"/>
      <c r="H47" s="6"/>
      <c r="I47" s="6"/>
    </row>
    <row r="48" spans="2:9" ht="15.75" customHeight="1"/>
    <row r="49" spans="7:9" ht="15.75" customHeight="1"/>
    <row r="50" spans="7:9" ht="15.75" customHeight="1">
      <c r="G50" s="5"/>
      <c r="H50" s="4"/>
      <c r="I50" s="4"/>
    </row>
    <row r="51" spans="7:9" ht="15.75" customHeight="1">
      <c r="G51" s="122"/>
      <c r="H51" s="122"/>
      <c r="I51" s="123"/>
    </row>
    <row r="52" spans="7:9" ht="15.75" customHeight="1">
      <c r="G52" s="122"/>
      <c r="H52" s="122"/>
      <c r="I52" s="123"/>
    </row>
    <row r="53" spans="7:9" ht="15.75" customHeight="1">
      <c r="G53" s="122"/>
      <c r="H53" s="122"/>
      <c r="I53" s="123"/>
    </row>
    <row r="54" spans="7:9" ht="15.75" customHeight="1">
      <c r="G54" s="122"/>
      <c r="H54" s="122"/>
      <c r="I54" s="123"/>
    </row>
    <row r="55" spans="7:9">
      <c r="G55" s="5"/>
      <c r="H55" s="4"/>
      <c r="I55" s="4"/>
    </row>
    <row r="56" spans="7:9">
      <c r="G56" s="5"/>
      <c r="H56" s="4"/>
      <c r="I56" s="4"/>
    </row>
    <row r="57" spans="7:9">
      <c r="G57" s="5"/>
      <c r="H57" s="4"/>
      <c r="I57" s="4"/>
    </row>
  </sheetData>
  <mergeCells count="11">
    <mergeCell ref="G51:H52"/>
    <mergeCell ref="I51:I52"/>
    <mergeCell ref="G53:H54"/>
    <mergeCell ref="I53:I54"/>
    <mergeCell ref="B2:I4"/>
    <mergeCell ref="B5:C5"/>
    <mergeCell ref="B6:B10"/>
    <mergeCell ref="G6:H8"/>
    <mergeCell ref="I6:I8"/>
    <mergeCell ref="G9:H9"/>
    <mergeCell ref="G10:H10"/>
  </mergeCells>
  <conditionalFormatting sqref="I6:I8">
    <cfRule type="cellIs" dxfId="65" priority="1" operator="lessThan">
      <formula>0</formula>
    </cfRule>
    <cfRule type="cellIs" dxfId="64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Check Box 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12</xdr:row>
                    <xdr:rowOff>0</xdr:rowOff>
                  </from>
                  <to>
                    <xdr:col>3</xdr:col>
                    <xdr:colOff>933450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6" r:id="rId5" name="Check Box 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13</xdr:row>
                    <xdr:rowOff>0</xdr:rowOff>
                  </from>
                  <to>
                    <xdr:col>3</xdr:col>
                    <xdr:colOff>933450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7" r:id="rId6" name="Check Box 3">
              <controlPr defaultSize="0" autoFill="0" autoLine="0" autoPict="0">
                <anchor moveWithCells="1" sizeWithCells="1">
                  <from>
                    <xdr:col>7</xdr:col>
                    <xdr:colOff>1562100</xdr:colOff>
                    <xdr:row>24</xdr:row>
                    <xdr:rowOff>180975</xdr:rowOff>
                  </from>
                  <to>
                    <xdr:col>8</xdr:col>
                    <xdr:colOff>923925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8" r:id="rId7" name="Check Box 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190500</xdr:rowOff>
                  </from>
                  <to>
                    <xdr:col>3</xdr:col>
                    <xdr:colOff>933450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9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180975</xdr:rowOff>
                  </from>
                  <to>
                    <xdr:col>3</xdr:col>
                    <xdr:colOff>933450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0" r:id="rId9" name="Check Box 6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19050</xdr:rowOff>
                  </from>
                  <to>
                    <xdr:col>8</xdr:col>
                    <xdr:colOff>914400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1" r:id="rId10" name="Check Box 7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9525</xdr:rowOff>
                  </from>
                  <to>
                    <xdr:col>8</xdr:col>
                    <xdr:colOff>914400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2" r:id="rId11" name="Check Box 8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14</xdr:row>
                    <xdr:rowOff>0</xdr:rowOff>
                  </from>
                  <to>
                    <xdr:col>8</xdr:col>
                    <xdr:colOff>914400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3" r:id="rId12" name="Check Box 9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9525</xdr:rowOff>
                  </from>
                  <to>
                    <xdr:col>8</xdr:col>
                    <xdr:colOff>914400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4" r:id="rId13" name="Check Box 10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20</xdr:row>
                    <xdr:rowOff>9525</xdr:rowOff>
                  </from>
                  <to>
                    <xdr:col>8</xdr:col>
                    <xdr:colOff>923925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5" r:id="rId14" name="Check Box 11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21</xdr:row>
                    <xdr:rowOff>19050</xdr:rowOff>
                  </from>
                  <to>
                    <xdr:col>8</xdr:col>
                    <xdr:colOff>923925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6" r:id="rId15" name="Check Box 12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16</xdr:row>
                    <xdr:rowOff>0</xdr:rowOff>
                  </from>
                  <to>
                    <xdr:col>8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7" r:id="rId16" name="Check Box 1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0</xdr:rowOff>
                  </from>
                  <to>
                    <xdr:col>3</xdr:col>
                    <xdr:colOff>933450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8" r:id="rId17" name="Check Box 1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9" r:id="rId18" name="Check Box 1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27</xdr:row>
                    <xdr:rowOff>0</xdr:rowOff>
                  </from>
                  <to>
                    <xdr:col>3</xdr:col>
                    <xdr:colOff>933450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0" r:id="rId19" name="Check Box 1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1" r:id="rId20" name="Check Box 1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0</xdr:rowOff>
                  </from>
                  <to>
                    <xdr:col>3</xdr:col>
                    <xdr:colOff>933450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2" r:id="rId21" name="Check Box 1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3" r:id="rId22" name="Check Box 1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4" r:id="rId23" name="Check Box 2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0</xdr:rowOff>
                  </from>
                  <to>
                    <xdr:col>3</xdr:col>
                    <xdr:colOff>933450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5" r:id="rId24" name="Check Box 2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6" r:id="rId25" name="Check Box 2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7" r:id="rId26" name="Check Box 2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8" r:id="rId27" name="Check Box 2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0</xdr:rowOff>
                  </from>
                  <to>
                    <xdr:col>3</xdr:col>
                    <xdr:colOff>933450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9" r:id="rId28" name="Check Box 2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0" r:id="rId29" name="Check Box 2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1" r:id="rId30" name="Check Box 2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2" r:id="rId31" name="Check Box 2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0</xdr:rowOff>
                  </from>
                  <to>
                    <xdr:col>3</xdr:col>
                    <xdr:colOff>933450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3" r:id="rId32" name="Check Box 2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4" r:id="rId33" name="Check Box 3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5" r:id="rId34" name="Check Box 3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6" r:id="rId35" name="Check Box 3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0</xdr:rowOff>
                  </from>
                  <to>
                    <xdr:col>3</xdr:col>
                    <xdr:colOff>933450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7" r:id="rId36" name="Check Box 3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8" r:id="rId37" name="Check Box 3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9" r:id="rId38" name="Check Box 3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0" r:id="rId39" name="Check Box 3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1" r:id="rId40" name="Check Box 3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57"/>
  <sheetViews>
    <sheetView showGridLines="0" workbookViewId="0">
      <selection activeCell="G39" sqref="G39"/>
    </sheetView>
  </sheetViews>
  <sheetFormatPr defaultRowHeight="12.7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0.5703125" style="1" bestFit="1" customWidth="1"/>
    <col min="6" max="6" width="4.42578125" style="36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>
      <c r="A1" s="25"/>
      <c r="B1" s="98"/>
      <c r="C1" s="27"/>
      <c r="D1" s="27"/>
      <c r="E1" s="28"/>
      <c r="F1" s="63"/>
      <c r="G1" s="28"/>
      <c r="H1" s="27"/>
      <c r="I1" s="26"/>
    </row>
    <row r="2" spans="1:11" ht="12.75" customHeight="1">
      <c r="A2" s="25"/>
      <c r="B2" s="124" t="s">
        <v>39</v>
      </c>
      <c r="C2" s="124"/>
      <c r="D2" s="124"/>
      <c r="E2" s="124"/>
      <c r="F2" s="124"/>
      <c r="G2" s="124"/>
      <c r="H2" s="124"/>
      <c r="I2" s="124"/>
    </row>
    <row r="3" spans="1:11" ht="12.75" customHeight="1">
      <c r="B3" s="124"/>
      <c r="C3" s="124"/>
      <c r="D3" s="124"/>
      <c r="E3" s="124"/>
      <c r="F3" s="124"/>
      <c r="G3" s="124"/>
      <c r="H3" s="124"/>
      <c r="I3" s="124"/>
      <c r="J3" s="24"/>
    </row>
    <row r="4" spans="1:11" ht="38.25" customHeight="1">
      <c r="B4" s="125"/>
      <c r="C4" s="125"/>
      <c r="D4" s="125"/>
      <c r="E4" s="125"/>
      <c r="F4" s="125"/>
      <c r="G4" s="125"/>
      <c r="H4" s="125"/>
      <c r="I4" s="125"/>
      <c r="K4" s="36"/>
    </row>
    <row r="5" spans="1:11" ht="9" customHeight="1">
      <c r="B5" s="126"/>
      <c r="C5" s="126"/>
      <c r="E5" s="20"/>
      <c r="F5" s="64"/>
      <c r="G5" s="99"/>
      <c r="H5" s="23"/>
      <c r="I5" s="22"/>
    </row>
    <row r="6" spans="1:11" ht="15.95" customHeight="1">
      <c r="B6" s="129" t="s">
        <v>7</v>
      </c>
      <c r="C6" s="60" t="s">
        <v>60</v>
      </c>
      <c r="D6" s="61"/>
      <c r="E6" s="20"/>
      <c r="F6" s="64"/>
      <c r="G6" s="127" t="s">
        <v>6</v>
      </c>
      <c r="H6" s="127"/>
      <c r="I6" s="128">
        <f>D9-(C28+H27+C33+H18+H23)</f>
        <v>0</v>
      </c>
    </row>
    <row r="7" spans="1:11" ht="15.95" customHeight="1">
      <c r="B7" s="130"/>
      <c r="C7" s="60" t="s">
        <v>61</v>
      </c>
      <c r="D7" s="61"/>
      <c r="E7" s="20"/>
      <c r="F7" s="64"/>
      <c r="G7" s="127"/>
      <c r="H7" s="127"/>
      <c r="I7" s="128"/>
      <c r="J7" s="21">
        <f>I6</f>
        <v>0</v>
      </c>
    </row>
    <row r="8" spans="1:11" ht="15.95" customHeight="1">
      <c r="B8" s="130"/>
      <c r="C8" s="69" t="s">
        <v>62</v>
      </c>
      <c r="D8" s="69"/>
      <c r="E8" s="20"/>
      <c r="F8" s="64"/>
      <c r="G8" s="127"/>
      <c r="H8" s="127"/>
      <c r="I8" s="128"/>
    </row>
    <row r="9" spans="1:11" ht="15.95" customHeight="1">
      <c r="B9" s="131"/>
      <c r="C9" s="68" t="s">
        <v>5</v>
      </c>
      <c r="D9" s="78">
        <f>SUM(D6:D8)</f>
        <v>0</v>
      </c>
      <c r="E9" s="20"/>
      <c r="F9" s="64"/>
      <c r="G9" s="127" t="s">
        <v>4</v>
      </c>
      <c r="H9" s="127"/>
      <c r="I9" s="79" t="str">
        <f>IF($D$9&lt;&gt;0,IF($I$10/$D$9&lt;&gt;0,$I$10/$D$9,""),"")</f>
        <v/>
      </c>
    </row>
    <row r="10" spans="1:11" ht="15.95" customHeight="1">
      <c r="B10" s="130"/>
      <c r="E10" s="20"/>
      <c r="F10" s="64"/>
      <c r="G10" s="127" t="s">
        <v>15</v>
      </c>
      <c r="H10" s="127"/>
      <c r="I10" s="80">
        <f>SUM(C28,H27,C33,H29,H23,H18)</f>
        <v>0</v>
      </c>
    </row>
    <row r="11" spans="1:11" ht="15.95" customHeight="1">
      <c r="C11" s="19"/>
      <c r="D11" s="18"/>
      <c r="E11" s="17"/>
      <c r="F11" s="64"/>
      <c r="G11" s="17"/>
      <c r="H11" s="16"/>
      <c r="I11" s="15"/>
      <c r="K11" s="36"/>
    </row>
    <row r="12" spans="1:11" ht="15.75" customHeight="1">
      <c r="A12" s="11"/>
      <c r="B12" s="81" t="s">
        <v>63</v>
      </c>
      <c r="C12" s="82" t="s">
        <v>3</v>
      </c>
      <c r="D12" s="82" t="s">
        <v>2</v>
      </c>
      <c r="E12" s="83" t="s">
        <v>31</v>
      </c>
      <c r="F12" s="5"/>
      <c r="G12" s="87" t="s">
        <v>64</v>
      </c>
      <c r="H12" s="88" t="s">
        <v>1</v>
      </c>
      <c r="I12" s="88" t="s">
        <v>2</v>
      </c>
      <c r="J12" s="89" t="s">
        <v>31</v>
      </c>
    </row>
    <row r="13" spans="1:11" ht="15.75" customHeight="1">
      <c r="B13" s="65" t="s">
        <v>45</v>
      </c>
      <c r="C13" s="61"/>
      <c r="D13" s="85"/>
      <c r="E13" s="67"/>
      <c r="G13" s="65" t="s">
        <v>45</v>
      </c>
      <c r="H13" s="61"/>
      <c r="I13" s="85"/>
      <c r="J13" s="67"/>
    </row>
    <row r="14" spans="1:11" ht="15.75" customHeight="1">
      <c r="B14" s="65" t="s">
        <v>46</v>
      </c>
      <c r="C14" s="61"/>
      <c r="D14" s="85" t="s">
        <v>42</v>
      </c>
      <c r="E14" s="67"/>
      <c r="G14" s="65" t="s">
        <v>46</v>
      </c>
      <c r="H14" s="61"/>
      <c r="I14" s="85"/>
      <c r="J14" s="67"/>
    </row>
    <row r="15" spans="1:11" ht="15.75" customHeight="1">
      <c r="B15" s="65" t="s">
        <v>47</v>
      </c>
      <c r="C15" s="61"/>
      <c r="D15" s="85"/>
      <c r="E15" s="67"/>
      <c r="G15" s="65" t="s">
        <v>47</v>
      </c>
      <c r="H15" s="61"/>
      <c r="I15" s="85"/>
      <c r="J15" s="67"/>
    </row>
    <row r="16" spans="1:11" ht="15.75" customHeight="1">
      <c r="B16" s="65" t="s">
        <v>48</v>
      </c>
      <c r="C16" s="66"/>
      <c r="D16" s="85"/>
      <c r="E16" s="67"/>
      <c r="G16" s="65" t="s">
        <v>48</v>
      </c>
      <c r="H16" s="61"/>
      <c r="I16" s="85"/>
      <c r="J16" s="67"/>
    </row>
    <row r="17" spans="1:10" ht="15.75" customHeight="1">
      <c r="B17" s="65" t="s">
        <v>49</v>
      </c>
      <c r="C17" s="61"/>
      <c r="D17" s="85"/>
      <c r="E17" s="67"/>
      <c r="G17" s="65" t="s">
        <v>49</v>
      </c>
      <c r="H17" s="61"/>
      <c r="I17" s="85"/>
      <c r="J17" s="67"/>
    </row>
    <row r="18" spans="1:10" ht="15.75" customHeight="1">
      <c r="B18" s="65" t="s">
        <v>50</v>
      </c>
      <c r="C18" s="66"/>
      <c r="D18" s="85"/>
      <c r="E18" s="67"/>
      <c r="G18" s="84" t="s">
        <v>0</v>
      </c>
      <c r="H18" s="85">
        <f>SUM(H13:H17)</f>
        <v>0</v>
      </c>
      <c r="I18" s="86"/>
      <c r="J18" s="62"/>
    </row>
    <row r="19" spans="1:10" ht="15.75" customHeight="1">
      <c r="B19" s="65" t="s">
        <v>51</v>
      </c>
      <c r="C19" s="61"/>
      <c r="D19" s="85"/>
      <c r="E19" s="67"/>
      <c r="G19" s="8"/>
      <c r="H19" s="6"/>
      <c r="I19" s="6"/>
    </row>
    <row r="20" spans="1:10" ht="15.75" customHeight="1">
      <c r="B20" s="65" t="s">
        <v>52</v>
      </c>
      <c r="C20" s="66"/>
      <c r="D20" s="85"/>
      <c r="E20" s="67"/>
      <c r="F20" s="5"/>
      <c r="G20" s="90" t="s">
        <v>65</v>
      </c>
      <c r="H20" s="82" t="s">
        <v>1</v>
      </c>
      <c r="I20" s="82" t="s">
        <v>2</v>
      </c>
      <c r="J20" s="83" t="s">
        <v>31</v>
      </c>
    </row>
    <row r="21" spans="1:10" ht="15.75" customHeight="1">
      <c r="B21" s="65" t="s">
        <v>53</v>
      </c>
      <c r="C21" s="61"/>
      <c r="D21" s="85"/>
      <c r="E21" s="67"/>
      <c r="G21" s="13"/>
      <c r="H21" s="12"/>
      <c r="I21" s="96"/>
      <c r="J21" s="67"/>
    </row>
    <row r="22" spans="1:10" ht="15.75" customHeight="1">
      <c r="B22" s="65" t="s">
        <v>54</v>
      </c>
      <c r="C22" s="66"/>
      <c r="D22" s="85"/>
      <c r="E22" s="67"/>
      <c r="G22" s="13"/>
      <c r="H22" s="14"/>
      <c r="I22" s="95"/>
      <c r="J22" s="67"/>
    </row>
    <row r="23" spans="1:10" ht="15.75" customHeight="1">
      <c r="B23" s="65" t="s">
        <v>55</v>
      </c>
      <c r="C23" s="61"/>
      <c r="D23" s="85"/>
      <c r="E23" s="67"/>
      <c r="G23" s="91" t="s">
        <v>0</v>
      </c>
      <c r="H23" s="92">
        <f>SUM(H21:H22)</f>
        <v>0</v>
      </c>
      <c r="I23" s="95"/>
    </row>
    <row r="24" spans="1:10" ht="15.75" customHeight="1">
      <c r="A24" s="11"/>
      <c r="B24" s="65" t="s">
        <v>56</v>
      </c>
      <c r="C24" s="66"/>
      <c r="D24" s="85"/>
      <c r="E24" s="67"/>
      <c r="H24" s="1"/>
      <c r="I24" s="1"/>
    </row>
    <row r="25" spans="1:10" ht="15.75" customHeight="1">
      <c r="B25" s="65" t="s">
        <v>57</v>
      </c>
      <c r="C25" s="61"/>
      <c r="D25" s="85"/>
      <c r="E25" s="67"/>
      <c r="F25" s="5"/>
      <c r="G25" s="90" t="s">
        <v>66</v>
      </c>
      <c r="H25" s="82" t="s">
        <v>1</v>
      </c>
      <c r="I25" s="82" t="s">
        <v>2</v>
      </c>
      <c r="J25" s="83" t="s">
        <v>31</v>
      </c>
    </row>
    <row r="26" spans="1:10" ht="15.75" customHeight="1">
      <c r="B26" s="65" t="s">
        <v>58</v>
      </c>
      <c r="C26" s="66"/>
      <c r="D26" s="85"/>
      <c r="E26" s="67"/>
      <c r="G26" s="38"/>
      <c r="H26" s="37"/>
      <c r="I26" s="97"/>
      <c r="J26" s="67"/>
    </row>
    <row r="27" spans="1:10" ht="15.75" customHeight="1">
      <c r="B27" s="65" t="s">
        <v>59</v>
      </c>
      <c r="C27" s="66"/>
      <c r="D27" s="85"/>
      <c r="E27" s="67"/>
      <c r="G27" s="91" t="s">
        <v>0</v>
      </c>
      <c r="H27" s="92">
        <f>SUM(H26:H26)</f>
        <v>0</v>
      </c>
      <c r="I27" s="93"/>
    </row>
    <row r="28" spans="1:10" ht="15.75" customHeight="1">
      <c r="B28" s="84" t="s">
        <v>0</v>
      </c>
      <c r="C28" s="85">
        <f>SUM(C13:C27)</f>
        <v>0</v>
      </c>
      <c r="D28" s="86"/>
      <c r="E28" s="67"/>
      <c r="G28"/>
      <c r="H28"/>
      <c r="I28"/>
      <c r="J28"/>
    </row>
    <row r="29" spans="1:10" ht="15.75" customHeight="1">
      <c r="F29" s="5"/>
      <c r="G29"/>
      <c r="H29"/>
      <c r="I29"/>
      <c r="J29"/>
    </row>
    <row r="30" spans="1:10" ht="15.75" customHeight="1">
      <c r="B30" s="90" t="s">
        <v>67</v>
      </c>
      <c r="C30" s="82" t="s">
        <v>1</v>
      </c>
      <c r="D30" s="94" t="s">
        <v>2</v>
      </c>
      <c r="E30" s="83" t="s">
        <v>31</v>
      </c>
    </row>
    <row r="31" spans="1:10" ht="15.75" customHeight="1">
      <c r="B31" s="13"/>
      <c r="C31" s="12"/>
      <c r="D31" s="96"/>
      <c r="E31" s="67"/>
      <c r="F31" s="6"/>
      <c r="G31" s="6"/>
    </row>
    <row r="32" spans="1:10" ht="15.75" customHeight="1">
      <c r="B32" s="13"/>
      <c r="C32" s="14"/>
      <c r="D32" s="95"/>
      <c r="E32" s="67"/>
      <c r="H32" s="9"/>
      <c r="I32" s="9"/>
    </row>
    <row r="33" spans="2:9" ht="15.75" customHeight="1">
      <c r="B33" s="91" t="s">
        <v>0</v>
      </c>
      <c r="C33" s="92">
        <f>SUM(C31:C32)</f>
        <v>0</v>
      </c>
      <c r="D33" s="92"/>
      <c r="E33" s="62"/>
      <c r="H33" s="6"/>
      <c r="I33" s="6"/>
    </row>
    <row r="34" spans="2:9" ht="15.75" customHeight="1">
      <c r="B34" s="8"/>
      <c r="C34" s="6"/>
      <c r="D34" s="6"/>
      <c r="E34" s="62"/>
      <c r="H34" s="6"/>
      <c r="I34" s="6"/>
    </row>
    <row r="35" spans="2:9" ht="15.75" customHeight="1">
      <c r="B35" s="1"/>
      <c r="C35" s="1"/>
      <c r="D35" s="1"/>
      <c r="F35" s="6"/>
      <c r="G35" s="6"/>
      <c r="H35" s="4"/>
      <c r="I35" s="4"/>
    </row>
    <row r="36" spans="2:9" ht="15.75" customHeight="1">
      <c r="B36" s="1"/>
      <c r="C36" s="1"/>
      <c r="D36" s="1"/>
      <c r="H36" s="1"/>
      <c r="I36" s="1"/>
    </row>
    <row r="37" spans="2:9" ht="15.75" customHeight="1">
      <c r="B37" s="1"/>
      <c r="C37" s="1"/>
      <c r="D37" s="1"/>
      <c r="H37" s="1"/>
      <c r="I37" s="1"/>
    </row>
    <row r="38" spans="2:9" ht="15.75" customHeight="1">
      <c r="B38" s="1"/>
      <c r="C38" s="1"/>
      <c r="D38" s="1"/>
      <c r="H38" s="1"/>
      <c r="I38" s="1"/>
    </row>
    <row r="39" spans="2:9" ht="15.75" customHeight="1">
      <c r="B39" s="1"/>
      <c r="C39" s="1"/>
      <c r="D39" s="1"/>
      <c r="H39" s="1"/>
      <c r="I39" s="1"/>
    </row>
    <row r="40" spans="2:9" ht="15.75" customHeight="1">
      <c r="D40" s="1"/>
      <c r="H40" s="1"/>
      <c r="I40" s="1"/>
    </row>
    <row r="41" spans="2:9" ht="15.75" customHeight="1">
      <c r="G41" s="5"/>
      <c r="H41" s="4"/>
      <c r="I41" s="4"/>
    </row>
    <row r="42" spans="2:9" ht="15.75" customHeight="1">
      <c r="G42" s="10"/>
      <c r="H42" s="9"/>
      <c r="I42" s="9"/>
    </row>
    <row r="43" spans="2:9" ht="15.75" customHeight="1">
      <c r="G43" s="8"/>
      <c r="H43" s="6"/>
      <c r="I43" s="6"/>
    </row>
    <row r="44" spans="2:9" ht="15.75" customHeight="1">
      <c r="G44" s="8"/>
      <c r="H44" s="6"/>
      <c r="I44" s="6"/>
    </row>
    <row r="45" spans="2:9" ht="26.25" customHeight="1">
      <c r="B45" s="1"/>
      <c r="G45" s="8"/>
      <c r="H45" s="6"/>
      <c r="I45" s="6"/>
    </row>
    <row r="46" spans="2:9" ht="15.75" customHeight="1">
      <c r="G46" s="8"/>
      <c r="H46" s="6"/>
      <c r="I46" s="6"/>
    </row>
    <row r="47" spans="2:9" ht="15.75" customHeight="1">
      <c r="G47" s="7"/>
      <c r="H47" s="6"/>
      <c r="I47" s="6"/>
    </row>
    <row r="48" spans="2:9" ht="15.75" customHeight="1"/>
    <row r="49" spans="7:9" ht="15.75" customHeight="1"/>
    <row r="50" spans="7:9" ht="15.75" customHeight="1">
      <c r="G50" s="5"/>
      <c r="H50" s="4"/>
      <c r="I50" s="4"/>
    </row>
    <row r="51" spans="7:9" ht="15.75" customHeight="1">
      <c r="G51" s="122"/>
      <c r="H51" s="122"/>
      <c r="I51" s="123"/>
    </row>
    <row r="52" spans="7:9" ht="15.75" customHeight="1">
      <c r="G52" s="122"/>
      <c r="H52" s="122"/>
      <c r="I52" s="123"/>
    </row>
    <row r="53" spans="7:9" ht="15.75" customHeight="1">
      <c r="G53" s="122"/>
      <c r="H53" s="122"/>
      <c r="I53" s="123"/>
    </row>
    <row r="54" spans="7:9" ht="15.75" customHeight="1">
      <c r="G54" s="122"/>
      <c r="H54" s="122"/>
      <c r="I54" s="123"/>
    </row>
    <row r="55" spans="7:9">
      <c r="G55" s="5"/>
      <c r="H55" s="4"/>
      <c r="I55" s="4"/>
    </row>
    <row r="56" spans="7:9">
      <c r="G56" s="5"/>
      <c r="H56" s="4"/>
      <c r="I56" s="4"/>
    </row>
    <row r="57" spans="7:9">
      <c r="G57" s="5"/>
      <c r="H57" s="4"/>
      <c r="I57" s="4"/>
    </row>
  </sheetData>
  <mergeCells count="11">
    <mergeCell ref="G51:H52"/>
    <mergeCell ref="I51:I52"/>
    <mergeCell ref="G53:H54"/>
    <mergeCell ref="I53:I54"/>
    <mergeCell ref="B2:I4"/>
    <mergeCell ref="B5:C5"/>
    <mergeCell ref="B6:B10"/>
    <mergeCell ref="G6:H8"/>
    <mergeCell ref="I6:I8"/>
    <mergeCell ref="G9:H9"/>
    <mergeCell ref="G10:H10"/>
  </mergeCells>
  <conditionalFormatting sqref="I6:I8">
    <cfRule type="cellIs" dxfId="63" priority="1" operator="lessThan">
      <formula>0</formula>
    </cfRule>
    <cfRule type="cellIs" dxfId="62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12</xdr:row>
                    <xdr:rowOff>0</xdr:rowOff>
                  </from>
                  <to>
                    <xdr:col>3</xdr:col>
                    <xdr:colOff>933450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13</xdr:row>
                    <xdr:rowOff>0</xdr:rowOff>
                  </from>
                  <to>
                    <xdr:col>3</xdr:col>
                    <xdr:colOff>933450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Check Box 3">
              <controlPr defaultSize="0" autoFill="0" autoLine="0" autoPict="0">
                <anchor moveWithCells="1" sizeWithCells="1">
                  <from>
                    <xdr:col>7</xdr:col>
                    <xdr:colOff>1562100</xdr:colOff>
                    <xdr:row>24</xdr:row>
                    <xdr:rowOff>180975</xdr:rowOff>
                  </from>
                  <to>
                    <xdr:col>8</xdr:col>
                    <xdr:colOff>923925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Check Box 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190500</xdr:rowOff>
                  </from>
                  <to>
                    <xdr:col>3</xdr:col>
                    <xdr:colOff>933450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180975</xdr:rowOff>
                  </from>
                  <to>
                    <xdr:col>3</xdr:col>
                    <xdr:colOff>933450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9" name="Check Box 6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19050</xdr:rowOff>
                  </from>
                  <to>
                    <xdr:col>8</xdr:col>
                    <xdr:colOff>914400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5" r:id="rId10" name="Check Box 7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9525</xdr:rowOff>
                  </from>
                  <to>
                    <xdr:col>8</xdr:col>
                    <xdr:colOff>914400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11" name="Check Box 8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14</xdr:row>
                    <xdr:rowOff>0</xdr:rowOff>
                  </from>
                  <to>
                    <xdr:col>8</xdr:col>
                    <xdr:colOff>914400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12" name="Check Box 9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9525</xdr:rowOff>
                  </from>
                  <to>
                    <xdr:col>8</xdr:col>
                    <xdr:colOff>914400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8" r:id="rId13" name="Check Box 10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20</xdr:row>
                    <xdr:rowOff>9525</xdr:rowOff>
                  </from>
                  <to>
                    <xdr:col>8</xdr:col>
                    <xdr:colOff>923925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9" r:id="rId14" name="Check Box 11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21</xdr:row>
                    <xdr:rowOff>19050</xdr:rowOff>
                  </from>
                  <to>
                    <xdr:col>8</xdr:col>
                    <xdr:colOff>923925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0" r:id="rId15" name="Check Box 12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16</xdr:row>
                    <xdr:rowOff>0</xdr:rowOff>
                  </from>
                  <to>
                    <xdr:col>8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1" r:id="rId16" name="Check Box 1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0</xdr:rowOff>
                  </from>
                  <to>
                    <xdr:col>3</xdr:col>
                    <xdr:colOff>933450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2" r:id="rId17" name="Check Box 1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3" r:id="rId18" name="Check Box 1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27</xdr:row>
                    <xdr:rowOff>0</xdr:rowOff>
                  </from>
                  <to>
                    <xdr:col>3</xdr:col>
                    <xdr:colOff>933450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4" r:id="rId19" name="Check Box 1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5" r:id="rId20" name="Check Box 1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0</xdr:rowOff>
                  </from>
                  <to>
                    <xdr:col>3</xdr:col>
                    <xdr:colOff>933450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6" r:id="rId21" name="Check Box 1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7" r:id="rId22" name="Check Box 1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8" r:id="rId23" name="Check Box 2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0</xdr:rowOff>
                  </from>
                  <to>
                    <xdr:col>3</xdr:col>
                    <xdr:colOff>933450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9" r:id="rId24" name="Check Box 2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0" r:id="rId25" name="Check Box 2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1" r:id="rId26" name="Check Box 2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2" r:id="rId27" name="Check Box 2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0</xdr:rowOff>
                  </from>
                  <to>
                    <xdr:col>3</xdr:col>
                    <xdr:colOff>933450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3" r:id="rId28" name="Check Box 2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4" r:id="rId29" name="Check Box 2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5" r:id="rId30" name="Check Box 2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6" r:id="rId31" name="Check Box 2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0</xdr:rowOff>
                  </from>
                  <to>
                    <xdr:col>3</xdr:col>
                    <xdr:colOff>933450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7" r:id="rId32" name="Check Box 2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8" r:id="rId33" name="Check Box 3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9" r:id="rId34" name="Check Box 3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0" r:id="rId35" name="Check Box 3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0</xdr:rowOff>
                  </from>
                  <to>
                    <xdr:col>3</xdr:col>
                    <xdr:colOff>933450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1" r:id="rId36" name="Check Box 3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2" r:id="rId37" name="Check Box 3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3" r:id="rId38" name="Check Box 3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4" r:id="rId39" name="Check Box 3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5" r:id="rId40" name="Check Box 3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57"/>
  <sheetViews>
    <sheetView showGridLines="0" workbookViewId="0">
      <selection activeCell="G39" sqref="G39"/>
    </sheetView>
  </sheetViews>
  <sheetFormatPr defaultRowHeight="12.7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0.5703125" style="1" bestFit="1" customWidth="1"/>
    <col min="6" max="6" width="4.42578125" style="36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>
      <c r="A1" s="25"/>
      <c r="B1" s="98"/>
      <c r="C1" s="27"/>
      <c r="D1" s="27"/>
      <c r="E1" s="28"/>
      <c r="F1" s="63"/>
      <c r="G1" s="28"/>
      <c r="H1" s="27"/>
      <c r="I1" s="26"/>
    </row>
    <row r="2" spans="1:11" ht="12.75" customHeight="1">
      <c r="A2" s="25"/>
      <c r="B2" s="124" t="s">
        <v>40</v>
      </c>
      <c r="C2" s="124"/>
      <c r="D2" s="124"/>
      <c r="E2" s="124"/>
      <c r="F2" s="124"/>
      <c r="G2" s="124"/>
      <c r="H2" s="124"/>
      <c r="I2" s="124"/>
    </row>
    <row r="3" spans="1:11" ht="12.75" customHeight="1">
      <c r="B3" s="124"/>
      <c r="C3" s="124"/>
      <c r="D3" s="124"/>
      <c r="E3" s="124"/>
      <c r="F3" s="124"/>
      <c r="G3" s="124"/>
      <c r="H3" s="124"/>
      <c r="I3" s="124"/>
      <c r="J3" s="24"/>
    </row>
    <row r="4" spans="1:11" ht="38.25" customHeight="1">
      <c r="B4" s="125"/>
      <c r="C4" s="125"/>
      <c r="D4" s="125"/>
      <c r="E4" s="125"/>
      <c r="F4" s="125"/>
      <c r="G4" s="125"/>
      <c r="H4" s="125"/>
      <c r="I4" s="125"/>
      <c r="K4" s="36"/>
    </row>
    <row r="5" spans="1:11" ht="9" customHeight="1">
      <c r="B5" s="126"/>
      <c r="C5" s="126"/>
      <c r="E5" s="20"/>
      <c r="F5" s="64"/>
      <c r="G5" s="99"/>
      <c r="H5" s="23"/>
      <c r="I5" s="22"/>
    </row>
    <row r="6" spans="1:11" ht="15.95" customHeight="1">
      <c r="B6" s="129" t="s">
        <v>7</v>
      </c>
      <c r="C6" s="60" t="s">
        <v>60</v>
      </c>
      <c r="D6" s="61"/>
      <c r="E6" s="20"/>
      <c r="F6" s="64"/>
      <c r="G6" s="127" t="s">
        <v>6</v>
      </c>
      <c r="H6" s="127"/>
      <c r="I6" s="128">
        <f>D9-(C28+H27+C33+H18+H23)</f>
        <v>0</v>
      </c>
    </row>
    <row r="7" spans="1:11" ht="15.95" customHeight="1">
      <c r="B7" s="130"/>
      <c r="C7" s="60" t="s">
        <v>61</v>
      </c>
      <c r="D7" s="61"/>
      <c r="E7" s="20"/>
      <c r="F7" s="64"/>
      <c r="G7" s="127"/>
      <c r="H7" s="127"/>
      <c r="I7" s="128"/>
      <c r="J7" s="21">
        <f>I6</f>
        <v>0</v>
      </c>
    </row>
    <row r="8" spans="1:11" ht="15.95" customHeight="1">
      <c r="B8" s="130"/>
      <c r="C8" s="69" t="s">
        <v>62</v>
      </c>
      <c r="D8" s="69"/>
      <c r="E8" s="20"/>
      <c r="F8" s="64"/>
      <c r="G8" s="127"/>
      <c r="H8" s="127"/>
      <c r="I8" s="128"/>
    </row>
    <row r="9" spans="1:11" ht="15.95" customHeight="1">
      <c r="B9" s="131"/>
      <c r="C9" s="68" t="s">
        <v>5</v>
      </c>
      <c r="D9" s="78">
        <f>SUM(D6:D8)</f>
        <v>0</v>
      </c>
      <c r="E9" s="20"/>
      <c r="F9" s="64"/>
      <c r="G9" s="127" t="s">
        <v>4</v>
      </c>
      <c r="H9" s="127"/>
      <c r="I9" s="79" t="str">
        <f>IF($D$9&lt;&gt;0,IF($I$10/$D$9&lt;&gt;0,$I$10/$D$9,""),"")</f>
        <v/>
      </c>
    </row>
    <row r="10" spans="1:11" ht="15.95" customHeight="1">
      <c r="B10" s="130"/>
      <c r="E10" s="20"/>
      <c r="F10" s="64"/>
      <c r="G10" s="127" t="s">
        <v>15</v>
      </c>
      <c r="H10" s="127"/>
      <c r="I10" s="80">
        <f>SUM(C28,H27,C33,H29,H23,H18)</f>
        <v>0</v>
      </c>
    </row>
    <row r="11" spans="1:11" ht="15.95" customHeight="1">
      <c r="C11" s="19"/>
      <c r="D11" s="18"/>
      <c r="E11" s="17"/>
      <c r="F11" s="64"/>
      <c r="G11" s="17"/>
      <c r="H11" s="16"/>
      <c r="I11" s="15"/>
      <c r="K11" s="36"/>
    </row>
    <row r="12" spans="1:11" ht="15.75" customHeight="1">
      <c r="A12" s="11"/>
      <c r="B12" s="81" t="s">
        <v>63</v>
      </c>
      <c r="C12" s="82" t="s">
        <v>3</v>
      </c>
      <c r="D12" s="82" t="s">
        <v>2</v>
      </c>
      <c r="E12" s="83" t="s">
        <v>31</v>
      </c>
      <c r="F12" s="5"/>
      <c r="G12" s="87" t="s">
        <v>64</v>
      </c>
      <c r="H12" s="88" t="s">
        <v>1</v>
      </c>
      <c r="I12" s="88" t="s">
        <v>2</v>
      </c>
      <c r="J12" s="89" t="s">
        <v>31</v>
      </c>
    </row>
    <row r="13" spans="1:11" ht="15.75" customHeight="1">
      <c r="B13" s="65" t="s">
        <v>45</v>
      </c>
      <c r="C13" s="61"/>
      <c r="D13" s="85"/>
      <c r="E13" s="67"/>
      <c r="G13" s="65" t="s">
        <v>45</v>
      </c>
      <c r="H13" s="61"/>
      <c r="I13" s="85"/>
      <c r="J13" s="67"/>
    </row>
    <row r="14" spans="1:11" ht="15.75" customHeight="1">
      <c r="B14" s="65" t="s">
        <v>46</v>
      </c>
      <c r="C14" s="61"/>
      <c r="D14" s="85" t="s">
        <v>42</v>
      </c>
      <c r="E14" s="67"/>
      <c r="G14" s="65" t="s">
        <v>46</v>
      </c>
      <c r="H14" s="61"/>
      <c r="I14" s="85"/>
      <c r="J14" s="67"/>
    </row>
    <row r="15" spans="1:11" ht="15.75" customHeight="1">
      <c r="B15" s="65" t="s">
        <v>47</v>
      </c>
      <c r="C15" s="61"/>
      <c r="D15" s="85"/>
      <c r="E15" s="67"/>
      <c r="G15" s="65" t="s">
        <v>47</v>
      </c>
      <c r="H15" s="61"/>
      <c r="I15" s="85"/>
      <c r="J15" s="67"/>
    </row>
    <row r="16" spans="1:11" ht="15.75" customHeight="1">
      <c r="B16" s="65" t="s">
        <v>48</v>
      </c>
      <c r="C16" s="66"/>
      <c r="D16" s="85"/>
      <c r="E16" s="67"/>
      <c r="G16" s="65" t="s">
        <v>48</v>
      </c>
      <c r="H16" s="61"/>
      <c r="I16" s="85"/>
      <c r="J16" s="67"/>
    </row>
    <row r="17" spans="1:10" ht="15.75" customHeight="1">
      <c r="B17" s="65" t="s">
        <v>49</v>
      </c>
      <c r="C17" s="61"/>
      <c r="D17" s="85"/>
      <c r="E17" s="67"/>
      <c r="G17" s="65" t="s">
        <v>49</v>
      </c>
      <c r="H17" s="61"/>
      <c r="I17" s="85"/>
      <c r="J17" s="67"/>
    </row>
    <row r="18" spans="1:10" ht="15.75" customHeight="1">
      <c r="B18" s="65" t="s">
        <v>50</v>
      </c>
      <c r="C18" s="66"/>
      <c r="D18" s="85"/>
      <c r="E18" s="67"/>
      <c r="G18" s="84" t="s">
        <v>0</v>
      </c>
      <c r="H18" s="85">
        <f>SUM(H13:H17)</f>
        <v>0</v>
      </c>
      <c r="I18" s="86"/>
      <c r="J18" s="62"/>
    </row>
    <row r="19" spans="1:10" ht="15.75" customHeight="1">
      <c r="B19" s="65" t="s">
        <v>51</v>
      </c>
      <c r="C19" s="61"/>
      <c r="D19" s="85"/>
      <c r="E19" s="67"/>
      <c r="G19" s="8"/>
      <c r="H19" s="6"/>
      <c r="I19" s="6"/>
    </row>
    <row r="20" spans="1:10" ht="15.75" customHeight="1">
      <c r="B20" s="65" t="s">
        <v>52</v>
      </c>
      <c r="C20" s="66"/>
      <c r="D20" s="85"/>
      <c r="E20" s="67"/>
      <c r="F20" s="5"/>
      <c r="G20" s="90" t="s">
        <v>65</v>
      </c>
      <c r="H20" s="82" t="s">
        <v>1</v>
      </c>
      <c r="I20" s="82" t="s">
        <v>2</v>
      </c>
      <c r="J20" s="83" t="s">
        <v>31</v>
      </c>
    </row>
    <row r="21" spans="1:10" ht="15.75" customHeight="1">
      <c r="B21" s="65" t="s">
        <v>53</v>
      </c>
      <c r="C21" s="61"/>
      <c r="D21" s="85"/>
      <c r="E21" s="67"/>
      <c r="G21" s="13"/>
      <c r="H21" s="12"/>
      <c r="I21" s="96"/>
      <c r="J21" s="67"/>
    </row>
    <row r="22" spans="1:10" ht="15.75" customHeight="1">
      <c r="B22" s="65" t="s">
        <v>54</v>
      </c>
      <c r="C22" s="66"/>
      <c r="D22" s="85"/>
      <c r="E22" s="67"/>
      <c r="G22" s="13"/>
      <c r="H22" s="14"/>
      <c r="I22" s="95"/>
      <c r="J22" s="67"/>
    </row>
    <row r="23" spans="1:10" ht="15.75" customHeight="1">
      <c r="B23" s="65" t="s">
        <v>55</v>
      </c>
      <c r="C23" s="61"/>
      <c r="D23" s="85"/>
      <c r="E23" s="67"/>
      <c r="G23" s="91" t="s">
        <v>0</v>
      </c>
      <c r="H23" s="92">
        <f>SUM(H21:H22)</f>
        <v>0</v>
      </c>
      <c r="I23" s="95"/>
    </row>
    <row r="24" spans="1:10" ht="15.75" customHeight="1">
      <c r="A24" s="11"/>
      <c r="B24" s="65" t="s">
        <v>56</v>
      </c>
      <c r="C24" s="66"/>
      <c r="D24" s="85"/>
      <c r="E24" s="67"/>
      <c r="H24" s="1"/>
      <c r="I24" s="1"/>
    </row>
    <row r="25" spans="1:10" ht="15.75" customHeight="1">
      <c r="B25" s="65" t="s">
        <v>57</v>
      </c>
      <c r="C25" s="61"/>
      <c r="D25" s="85"/>
      <c r="E25" s="67"/>
      <c r="F25" s="5"/>
      <c r="G25" s="90" t="s">
        <v>66</v>
      </c>
      <c r="H25" s="82" t="s">
        <v>1</v>
      </c>
      <c r="I25" s="82" t="s">
        <v>2</v>
      </c>
      <c r="J25" s="83" t="s">
        <v>31</v>
      </c>
    </row>
    <row r="26" spans="1:10" ht="15.75" customHeight="1">
      <c r="B26" s="65" t="s">
        <v>58</v>
      </c>
      <c r="C26" s="66"/>
      <c r="D26" s="85"/>
      <c r="E26" s="67"/>
      <c r="G26" s="38"/>
      <c r="H26" s="37"/>
      <c r="I26" s="97"/>
      <c r="J26" s="67"/>
    </row>
    <row r="27" spans="1:10" ht="15.75" customHeight="1">
      <c r="B27" s="65" t="s">
        <v>59</v>
      </c>
      <c r="C27" s="66"/>
      <c r="D27" s="85"/>
      <c r="E27" s="67"/>
      <c r="G27" s="91" t="s">
        <v>0</v>
      </c>
      <c r="H27" s="92">
        <f>SUM(H26:H26)</f>
        <v>0</v>
      </c>
      <c r="I27" s="93"/>
    </row>
    <row r="28" spans="1:10" ht="15.75" customHeight="1">
      <c r="B28" s="84" t="s">
        <v>0</v>
      </c>
      <c r="C28" s="85">
        <f>SUM(C13:C27)</f>
        <v>0</v>
      </c>
      <c r="D28" s="86"/>
      <c r="E28" s="67"/>
      <c r="G28"/>
      <c r="H28"/>
      <c r="I28"/>
      <c r="J28"/>
    </row>
    <row r="29" spans="1:10" ht="15.75" customHeight="1">
      <c r="F29" s="5"/>
      <c r="G29"/>
      <c r="H29"/>
      <c r="I29"/>
      <c r="J29"/>
    </row>
    <row r="30" spans="1:10" ht="15.75" customHeight="1">
      <c r="B30" s="90" t="s">
        <v>67</v>
      </c>
      <c r="C30" s="82" t="s">
        <v>1</v>
      </c>
      <c r="D30" s="94" t="s">
        <v>2</v>
      </c>
      <c r="E30" s="83" t="s">
        <v>31</v>
      </c>
    </row>
    <row r="31" spans="1:10" ht="15.75" customHeight="1">
      <c r="B31" s="13"/>
      <c r="C31" s="12"/>
      <c r="D31" s="96"/>
      <c r="E31" s="67"/>
      <c r="F31" s="6"/>
      <c r="G31" s="6"/>
    </row>
    <row r="32" spans="1:10" ht="15.75" customHeight="1">
      <c r="B32" s="13"/>
      <c r="C32" s="14"/>
      <c r="D32" s="95"/>
      <c r="E32" s="67"/>
      <c r="H32" s="9"/>
      <c r="I32" s="9"/>
    </row>
    <row r="33" spans="2:9" ht="15.75" customHeight="1">
      <c r="B33" s="91" t="s">
        <v>0</v>
      </c>
      <c r="C33" s="92">
        <f>SUM(C31:C32)</f>
        <v>0</v>
      </c>
      <c r="D33" s="92"/>
      <c r="E33" s="62"/>
      <c r="H33" s="6"/>
      <c r="I33" s="6"/>
    </row>
    <row r="34" spans="2:9" ht="15.75" customHeight="1">
      <c r="B34" s="8"/>
      <c r="C34" s="6"/>
      <c r="D34" s="6"/>
      <c r="E34" s="62"/>
      <c r="H34" s="6"/>
      <c r="I34" s="6"/>
    </row>
    <row r="35" spans="2:9" ht="15.75" customHeight="1">
      <c r="B35" s="1"/>
      <c r="C35" s="1"/>
      <c r="D35" s="1"/>
      <c r="F35" s="6"/>
      <c r="G35" s="6"/>
      <c r="H35" s="4"/>
      <c r="I35" s="4"/>
    </row>
    <row r="36" spans="2:9" ht="15.75" customHeight="1">
      <c r="B36" s="1"/>
      <c r="C36" s="1"/>
      <c r="D36" s="1"/>
      <c r="H36" s="1"/>
      <c r="I36" s="1"/>
    </row>
    <row r="37" spans="2:9" ht="15.75" customHeight="1">
      <c r="B37" s="1"/>
      <c r="C37" s="1"/>
      <c r="D37" s="1"/>
      <c r="H37" s="1"/>
      <c r="I37" s="1"/>
    </row>
    <row r="38" spans="2:9" ht="15.75" customHeight="1">
      <c r="B38" s="1"/>
      <c r="C38" s="1"/>
      <c r="D38" s="1"/>
      <c r="H38" s="1"/>
      <c r="I38" s="1"/>
    </row>
    <row r="39" spans="2:9" ht="15.75" customHeight="1">
      <c r="B39" s="1"/>
      <c r="C39" s="1"/>
      <c r="D39" s="1"/>
      <c r="H39" s="1"/>
      <c r="I39" s="1"/>
    </row>
    <row r="40" spans="2:9" ht="15.75" customHeight="1">
      <c r="D40" s="1"/>
      <c r="H40" s="1"/>
      <c r="I40" s="1"/>
    </row>
    <row r="41" spans="2:9" ht="15.75" customHeight="1">
      <c r="G41" s="5"/>
      <c r="H41" s="4"/>
      <c r="I41" s="4"/>
    </row>
    <row r="42" spans="2:9" ht="15.75" customHeight="1">
      <c r="G42" s="10"/>
      <c r="H42" s="9"/>
      <c r="I42" s="9"/>
    </row>
    <row r="43" spans="2:9" ht="15.75" customHeight="1">
      <c r="G43" s="8"/>
      <c r="H43" s="6"/>
      <c r="I43" s="6"/>
    </row>
    <row r="44" spans="2:9" ht="15.75" customHeight="1">
      <c r="G44" s="8"/>
      <c r="H44" s="6"/>
      <c r="I44" s="6"/>
    </row>
    <row r="45" spans="2:9" ht="26.25" customHeight="1">
      <c r="B45" s="1"/>
      <c r="G45" s="8"/>
      <c r="H45" s="6"/>
      <c r="I45" s="6"/>
    </row>
    <row r="46" spans="2:9" ht="15.75" customHeight="1">
      <c r="G46" s="8"/>
      <c r="H46" s="6"/>
      <c r="I46" s="6"/>
    </row>
    <row r="47" spans="2:9" ht="15.75" customHeight="1">
      <c r="G47" s="7"/>
      <c r="H47" s="6"/>
      <c r="I47" s="6"/>
    </row>
    <row r="48" spans="2:9" ht="15.75" customHeight="1"/>
    <row r="49" spans="7:9" ht="15.75" customHeight="1"/>
    <row r="50" spans="7:9" ht="15.75" customHeight="1">
      <c r="G50" s="5"/>
      <c r="H50" s="4"/>
      <c r="I50" s="4"/>
    </row>
    <row r="51" spans="7:9" ht="15.75" customHeight="1">
      <c r="G51" s="122"/>
      <c r="H51" s="122"/>
      <c r="I51" s="123"/>
    </row>
    <row r="52" spans="7:9" ht="15.75" customHeight="1">
      <c r="G52" s="122"/>
      <c r="H52" s="122"/>
      <c r="I52" s="123"/>
    </row>
    <row r="53" spans="7:9" ht="15.75" customHeight="1">
      <c r="G53" s="122"/>
      <c r="H53" s="122"/>
      <c r="I53" s="123"/>
    </row>
    <row r="54" spans="7:9" ht="15.75" customHeight="1">
      <c r="G54" s="122"/>
      <c r="H54" s="122"/>
      <c r="I54" s="123"/>
    </row>
    <row r="55" spans="7:9">
      <c r="G55" s="5"/>
      <c r="H55" s="4"/>
      <c r="I55" s="4"/>
    </row>
    <row r="56" spans="7:9">
      <c r="G56" s="5"/>
      <c r="H56" s="4"/>
      <c r="I56" s="4"/>
    </row>
    <row r="57" spans="7:9">
      <c r="G57" s="5"/>
      <c r="H57" s="4"/>
      <c r="I57" s="4"/>
    </row>
  </sheetData>
  <mergeCells count="11">
    <mergeCell ref="G51:H52"/>
    <mergeCell ref="I51:I52"/>
    <mergeCell ref="G53:H54"/>
    <mergeCell ref="I53:I54"/>
    <mergeCell ref="B2:I4"/>
    <mergeCell ref="B5:C5"/>
    <mergeCell ref="B6:B10"/>
    <mergeCell ref="G6:H8"/>
    <mergeCell ref="I6:I8"/>
    <mergeCell ref="G9:H9"/>
    <mergeCell ref="G10:H10"/>
  </mergeCells>
  <conditionalFormatting sqref="I6:I8">
    <cfRule type="cellIs" dxfId="61" priority="1" operator="lessThan">
      <formula>0</formula>
    </cfRule>
    <cfRule type="cellIs" dxfId="60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12</xdr:row>
                    <xdr:rowOff>0</xdr:rowOff>
                  </from>
                  <to>
                    <xdr:col>3</xdr:col>
                    <xdr:colOff>933450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13</xdr:row>
                    <xdr:rowOff>0</xdr:rowOff>
                  </from>
                  <to>
                    <xdr:col>3</xdr:col>
                    <xdr:colOff>933450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5" r:id="rId6" name="Check Box 3">
              <controlPr defaultSize="0" autoFill="0" autoLine="0" autoPict="0">
                <anchor moveWithCells="1" sizeWithCells="1">
                  <from>
                    <xdr:col>7</xdr:col>
                    <xdr:colOff>1562100</xdr:colOff>
                    <xdr:row>24</xdr:row>
                    <xdr:rowOff>180975</xdr:rowOff>
                  </from>
                  <to>
                    <xdr:col>8</xdr:col>
                    <xdr:colOff>923925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7" name="Check Box 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190500</xdr:rowOff>
                  </from>
                  <to>
                    <xdr:col>3</xdr:col>
                    <xdr:colOff>933450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180975</xdr:rowOff>
                  </from>
                  <to>
                    <xdr:col>3</xdr:col>
                    <xdr:colOff>933450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8" r:id="rId9" name="Check Box 6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19050</xdr:rowOff>
                  </from>
                  <to>
                    <xdr:col>8</xdr:col>
                    <xdr:colOff>914400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9" r:id="rId10" name="Check Box 7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9525</xdr:rowOff>
                  </from>
                  <to>
                    <xdr:col>8</xdr:col>
                    <xdr:colOff>914400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0" r:id="rId11" name="Check Box 8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14</xdr:row>
                    <xdr:rowOff>0</xdr:rowOff>
                  </from>
                  <to>
                    <xdr:col>8</xdr:col>
                    <xdr:colOff>914400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1" r:id="rId12" name="Check Box 9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9525</xdr:rowOff>
                  </from>
                  <to>
                    <xdr:col>8</xdr:col>
                    <xdr:colOff>914400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2" r:id="rId13" name="Check Box 10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20</xdr:row>
                    <xdr:rowOff>9525</xdr:rowOff>
                  </from>
                  <to>
                    <xdr:col>8</xdr:col>
                    <xdr:colOff>923925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3" r:id="rId14" name="Check Box 11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21</xdr:row>
                    <xdr:rowOff>19050</xdr:rowOff>
                  </from>
                  <to>
                    <xdr:col>8</xdr:col>
                    <xdr:colOff>923925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4" r:id="rId15" name="Check Box 12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16</xdr:row>
                    <xdr:rowOff>0</xdr:rowOff>
                  </from>
                  <to>
                    <xdr:col>8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5" r:id="rId16" name="Check Box 1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0</xdr:rowOff>
                  </from>
                  <to>
                    <xdr:col>3</xdr:col>
                    <xdr:colOff>933450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6" r:id="rId17" name="Check Box 1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7" r:id="rId18" name="Check Box 1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27</xdr:row>
                    <xdr:rowOff>0</xdr:rowOff>
                  </from>
                  <to>
                    <xdr:col>3</xdr:col>
                    <xdr:colOff>933450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8" r:id="rId19" name="Check Box 1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9" r:id="rId20" name="Check Box 1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0</xdr:rowOff>
                  </from>
                  <to>
                    <xdr:col>3</xdr:col>
                    <xdr:colOff>933450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0" r:id="rId21" name="Check Box 1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1" r:id="rId22" name="Check Box 1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2" r:id="rId23" name="Check Box 2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0</xdr:rowOff>
                  </from>
                  <to>
                    <xdr:col>3</xdr:col>
                    <xdr:colOff>933450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3" r:id="rId24" name="Check Box 2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4" r:id="rId25" name="Check Box 2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5" r:id="rId26" name="Check Box 2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6" r:id="rId27" name="Check Box 2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0</xdr:rowOff>
                  </from>
                  <to>
                    <xdr:col>3</xdr:col>
                    <xdr:colOff>933450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7" r:id="rId28" name="Check Box 2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8" r:id="rId29" name="Check Box 2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9" r:id="rId30" name="Check Box 2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0" r:id="rId31" name="Check Box 2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0</xdr:rowOff>
                  </from>
                  <to>
                    <xdr:col>3</xdr:col>
                    <xdr:colOff>933450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1" r:id="rId32" name="Check Box 2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2" r:id="rId33" name="Check Box 3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3" r:id="rId34" name="Check Box 3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4" r:id="rId35" name="Check Box 3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0</xdr:rowOff>
                  </from>
                  <to>
                    <xdr:col>3</xdr:col>
                    <xdr:colOff>933450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5" r:id="rId36" name="Check Box 3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6" r:id="rId37" name="Check Box 3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7" r:id="rId38" name="Check Box 3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8" r:id="rId39" name="Check Box 3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9" r:id="rId40" name="Check Box 3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57"/>
  <sheetViews>
    <sheetView showGridLines="0" workbookViewId="0">
      <selection activeCell="G39" sqref="G39"/>
    </sheetView>
  </sheetViews>
  <sheetFormatPr defaultRowHeight="12.7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0.5703125" style="1" bestFit="1" customWidth="1"/>
    <col min="6" max="6" width="4.42578125" style="36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>
      <c r="A1" s="25"/>
      <c r="B1" s="98"/>
      <c r="C1" s="27"/>
      <c r="D1" s="27"/>
      <c r="E1" s="28"/>
      <c r="F1" s="63"/>
      <c r="G1" s="28"/>
      <c r="H1" s="27"/>
      <c r="I1" s="26"/>
    </row>
    <row r="2" spans="1:11" ht="12.75" customHeight="1">
      <c r="A2" s="25"/>
      <c r="B2" s="124" t="s">
        <v>86</v>
      </c>
      <c r="C2" s="124"/>
      <c r="D2" s="124"/>
      <c r="E2" s="124"/>
      <c r="F2" s="124"/>
      <c r="G2" s="124"/>
      <c r="H2" s="124"/>
      <c r="I2" s="124"/>
    </row>
    <row r="3" spans="1:11" ht="12.75" customHeight="1">
      <c r="B3" s="124"/>
      <c r="C3" s="124"/>
      <c r="D3" s="124"/>
      <c r="E3" s="124"/>
      <c r="F3" s="124"/>
      <c r="G3" s="124"/>
      <c r="H3" s="124"/>
      <c r="I3" s="124"/>
      <c r="J3" s="24"/>
    </row>
    <row r="4" spans="1:11" ht="38.25" customHeight="1">
      <c r="B4" s="125"/>
      <c r="C4" s="125"/>
      <c r="D4" s="125"/>
      <c r="E4" s="125"/>
      <c r="F4" s="125"/>
      <c r="G4" s="125"/>
      <c r="H4" s="125"/>
      <c r="I4" s="125"/>
      <c r="K4" s="36"/>
    </row>
    <row r="5" spans="1:11" ht="9" customHeight="1">
      <c r="B5" s="126"/>
      <c r="C5" s="126"/>
      <c r="E5" s="20"/>
      <c r="F5" s="64"/>
      <c r="G5" s="99"/>
      <c r="H5" s="23"/>
      <c r="I5" s="22"/>
    </row>
    <row r="6" spans="1:11" ht="15.95" customHeight="1">
      <c r="B6" s="129" t="s">
        <v>7</v>
      </c>
      <c r="C6" s="60" t="s">
        <v>60</v>
      </c>
      <c r="D6" s="61"/>
      <c r="E6" s="20"/>
      <c r="F6" s="64"/>
      <c r="G6" s="127" t="s">
        <v>6</v>
      </c>
      <c r="H6" s="127"/>
      <c r="I6" s="128">
        <f>D9-(C28+H27+C33+H18+H23)</f>
        <v>0</v>
      </c>
    </row>
    <row r="7" spans="1:11" ht="15.95" customHeight="1">
      <c r="B7" s="130"/>
      <c r="C7" s="60" t="s">
        <v>61</v>
      </c>
      <c r="D7" s="61"/>
      <c r="E7" s="20"/>
      <c r="F7" s="64"/>
      <c r="G7" s="127"/>
      <c r="H7" s="127"/>
      <c r="I7" s="128"/>
      <c r="J7" s="21">
        <f>I6</f>
        <v>0</v>
      </c>
    </row>
    <row r="8" spans="1:11" ht="15.95" customHeight="1">
      <c r="B8" s="130"/>
      <c r="C8" s="69" t="s">
        <v>62</v>
      </c>
      <c r="D8" s="69"/>
      <c r="E8" s="20"/>
      <c r="F8" s="64"/>
      <c r="G8" s="127"/>
      <c r="H8" s="127"/>
      <c r="I8" s="128"/>
    </row>
    <row r="9" spans="1:11" ht="15.95" customHeight="1">
      <c r="B9" s="131"/>
      <c r="C9" s="68" t="s">
        <v>5</v>
      </c>
      <c r="D9" s="78">
        <f>SUM(D6:D8)</f>
        <v>0</v>
      </c>
      <c r="E9" s="20"/>
      <c r="F9" s="64"/>
      <c r="G9" s="127" t="s">
        <v>4</v>
      </c>
      <c r="H9" s="127"/>
      <c r="I9" s="79" t="str">
        <f>IF($D$9&lt;&gt;0,IF($I$10/$D$9&lt;&gt;0,$I$10/$D$9,""),"")</f>
        <v/>
      </c>
    </row>
    <row r="10" spans="1:11" ht="15.95" customHeight="1">
      <c r="B10" s="130"/>
      <c r="E10" s="20"/>
      <c r="F10" s="64"/>
      <c r="G10" s="127" t="s">
        <v>15</v>
      </c>
      <c r="H10" s="127"/>
      <c r="I10" s="80">
        <f>SUM(C28,H27,C33,H29,H23,H18)</f>
        <v>0</v>
      </c>
    </row>
    <row r="11" spans="1:11" ht="15.95" customHeight="1">
      <c r="C11" s="19"/>
      <c r="D11" s="18"/>
      <c r="E11" s="17"/>
      <c r="F11" s="64"/>
      <c r="G11" s="17"/>
      <c r="H11" s="16"/>
      <c r="I11" s="15"/>
      <c r="K11" s="36"/>
    </row>
    <row r="12" spans="1:11" ht="15.75" customHeight="1">
      <c r="A12" s="11"/>
      <c r="B12" s="81" t="s">
        <v>63</v>
      </c>
      <c r="C12" s="82" t="s">
        <v>3</v>
      </c>
      <c r="D12" s="82" t="s">
        <v>2</v>
      </c>
      <c r="E12" s="83" t="s">
        <v>31</v>
      </c>
      <c r="F12" s="5"/>
      <c r="G12" s="87" t="s">
        <v>64</v>
      </c>
      <c r="H12" s="88" t="s">
        <v>1</v>
      </c>
      <c r="I12" s="88" t="s">
        <v>2</v>
      </c>
      <c r="J12" s="89" t="s">
        <v>31</v>
      </c>
    </row>
    <row r="13" spans="1:11" ht="15.75" customHeight="1">
      <c r="B13" s="65" t="s">
        <v>45</v>
      </c>
      <c r="C13" s="61"/>
      <c r="D13" s="85"/>
      <c r="E13" s="67"/>
      <c r="G13" s="65" t="s">
        <v>45</v>
      </c>
      <c r="H13" s="61"/>
      <c r="I13" s="85"/>
      <c r="J13" s="67"/>
    </row>
    <row r="14" spans="1:11" ht="15.75" customHeight="1">
      <c r="B14" s="65" t="s">
        <v>46</v>
      </c>
      <c r="C14" s="61"/>
      <c r="D14" s="85" t="s">
        <v>42</v>
      </c>
      <c r="E14" s="67"/>
      <c r="G14" s="65" t="s">
        <v>46</v>
      </c>
      <c r="H14" s="61"/>
      <c r="I14" s="85"/>
      <c r="J14" s="67"/>
    </row>
    <row r="15" spans="1:11" ht="15.75" customHeight="1">
      <c r="B15" s="65" t="s">
        <v>47</v>
      </c>
      <c r="C15" s="61"/>
      <c r="D15" s="85"/>
      <c r="E15" s="67"/>
      <c r="G15" s="65" t="s">
        <v>47</v>
      </c>
      <c r="H15" s="61"/>
      <c r="I15" s="85"/>
      <c r="J15" s="67"/>
    </row>
    <row r="16" spans="1:11" ht="15.75" customHeight="1">
      <c r="B16" s="65" t="s">
        <v>48</v>
      </c>
      <c r="C16" s="66"/>
      <c r="D16" s="85"/>
      <c r="E16" s="67"/>
      <c r="G16" s="65" t="s">
        <v>48</v>
      </c>
      <c r="H16" s="61"/>
      <c r="I16" s="85"/>
      <c r="J16" s="67"/>
    </row>
    <row r="17" spans="1:10" ht="15.75" customHeight="1">
      <c r="B17" s="65" t="s">
        <v>49</v>
      </c>
      <c r="C17" s="61"/>
      <c r="D17" s="85"/>
      <c r="E17" s="67"/>
      <c r="G17" s="65" t="s">
        <v>49</v>
      </c>
      <c r="H17" s="61"/>
      <c r="I17" s="85"/>
      <c r="J17" s="67"/>
    </row>
    <row r="18" spans="1:10" ht="15.75" customHeight="1">
      <c r="B18" s="65" t="s">
        <v>50</v>
      </c>
      <c r="C18" s="66"/>
      <c r="D18" s="85"/>
      <c r="E18" s="67"/>
      <c r="G18" s="84" t="s">
        <v>0</v>
      </c>
      <c r="H18" s="85">
        <f>SUM(H13:H17)</f>
        <v>0</v>
      </c>
      <c r="I18" s="86"/>
      <c r="J18" s="62"/>
    </row>
    <row r="19" spans="1:10" ht="15.75" customHeight="1">
      <c r="B19" s="65" t="s">
        <v>51</v>
      </c>
      <c r="C19" s="61"/>
      <c r="D19" s="85"/>
      <c r="E19" s="67"/>
      <c r="G19" s="8"/>
      <c r="H19" s="6"/>
      <c r="I19" s="6"/>
    </row>
    <row r="20" spans="1:10" ht="15.75" customHeight="1">
      <c r="B20" s="65" t="s">
        <v>52</v>
      </c>
      <c r="C20" s="66"/>
      <c r="D20" s="85"/>
      <c r="E20" s="67"/>
      <c r="F20" s="5"/>
      <c r="G20" s="90" t="s">
        <v>65</v>
      </c>
      <c r="H20" s="82" t="s">
        <v>1</v>
      </c>
      <c r="I20" s="82" t="s">
        <v>2</v>
      </c>
      <c r="J20" s="83" t="s">
        <v>31</v>
      </c>
    </row>
    <row r="21" spans="1:10" ht="15.75" customHeight="1">
      <c r="B21" s="65" t="s">
        <v>53</v>
      </c>
      <c r="C21" s="61"/>
      <c r="D21" s="85"/>
      <c r="E21" s="67"/>
      <c r="G21" s="13"/>
      <c r="H21" s="12"/>
      <c r="I21" s="96"/>
      <c r="J21" s="67"/>
    </row>
    <row r="22" spans="1:10" ht="15.75" customHeight="1">
      <c r="B22" s="65" t="s">
        <v>54</v>
      </c>
      <c r="C22" s="66"/>
      <c r="D22" s="85"/>
      <c r="E22" s="67"/>
      <c r="G22" s="13"/>
      <c r="H22" s="14"/>
      <c r="I22" s="95"/>
      <c r="J22" s="67"/>
    </row>
    <row r="23" spans="1:10" ht="15.75" customHeight="1">
      <c r="B23" s="65" t="s">
        <v>55</v>
      </c>
      <c r="C23" s="61"/>
      <c r="D23" s="85"/>
      <c r="E23" s="67"/>
      <c r="G23" s="91" t="s">
        <v>0</v>
      </c>
      <c r="H23" s="92">
        <f>SUM(H21:H22)</f>
        <v>0</v>
      </c>
      <c r="I23" s="95"/>
    </row>
    <row r="24" spans="1:10" ht="15.75" customHeight="1">
      <c r="A24" s="11"/>
      <c r="B24" s="65" t="s">
        <v>56</v>
      </c>
      <c r="C24" s="66"/>
      <c r="D24" s="85"/>
      <c r="E24" s="67"/>
      <c r="H24" s="1"/>
      <c r="I24" s="1"/>
    </row>
    <row r="25" spans="1:10" ht="15.75" customHeight="1">
      <c r="B25" s="65" t="s">
        <v>57</v>
      </c>
      <c r="C25" s="61"/>
      <c r="D25" s="85"/>
      <c r="E25" s="67"/>
      <c r="F25" s="5"/>
      <c r="G25" s="90" t="s">
        <v>66</v>
      </c>
      <c r="H25" s="82" t="s">
        <v>1</v>
      </c>
      <c r="I25" s="82" t="s">
        <v>2</v>
      </c>
      <c r="J25" s="83" t="s">
        <v>31</v>
      </c>
    </row>
    <row r="26" spans="1:10" ht="15.75" customHeight="1">
      <c r="B26" s="65" t="s">
        <v>58</v>
      </c>
      <c r="C26" s="66"/>
      <c r="D26" s="85"/>
      <c r="E26" s="67"/>
      <c r="G26" s="38"/>
      <c r="H26" s="37"/>
      <c r="I26" s="97"/>
      <c r="J26" s="67"/>
    </row>
    <row r="27" spans="1:10" ht="15.75" customHeight="1">
      <c r="B27" s="65" t="s">
        <v>59</v>
      </c>
      <c r="C27" s="66"/>
      <c r="D27" s="85"/>
      <c r="E27" s="67"/>
      <c r="G27" s="91" t="s">
        <v>0</v>
      </c>
      <c r="H27" s="92">
        <f>SUM(H26:H26)</f>
        <v>0</v>
      </c>
      <c r="I27" s="93"/>
    </row>
    <row r="28" spans="1:10" ht="15.75" customHeight="1">
      <c r="B28" s="84" t="s">
        <v>0</v>
      </c>
      <c r="C28" s="85">
        <f>SUM(C13:C27)</f>
        <v>0</v>
      </c>
      <c r="D28" s="86"/>
      <c r="E28" s="67"/>
      <c r="G28"/>
      <c r="H28"/>
      <c r="I28"/>
      <c r="J28"/>
    </row>
    <row r="29" spans="1:10" ht="15.75" customHeight="1">
      <c r="F29" s="5"/>
      <c r="G29"/>
      <c r="H29"/>
      <c r="I29"/>
      <c r="J29"/>
    </row>
    <row r="30" spans="1:10" ht="15.75" customHeight="1">
      <c r="B30" s="90" t="s">
        <v>67</v>
      </c>
      <c r="C30" s="82" t="s">
        <v>1</v>
      </c>
      <c r="D30" s="94" t="s">
        <v>2</v>
      </c>
      <c r="E30" s="83" t="s">
        <v>31</v>
      </c>
    </row>
    <row r="31" spans="1:10" ht="15.75" customHeight="1">
      <c r="B31" s="13"/>
      <c r="C31" s="12"/>
      <c r="D31" s="96"/>
      <c r="E31" s="67"/>
      <c r="F31" s="6"/>
      <c r="G31" s="6"/>
    </row>
    <row r="32" spans="1:10" ht="15.75" customHeight="1">
      <c r="B32" s="13"/>
      <c r="C32" s="14"/>
      <c r="D32" s="95"/>
      <c r="E32" s="67"/>
      <c r="H32" s="9"/>
      <c r="I32" s="9"/>
    </row>
    <row r="33" spans="2:9" ht="15.75" customHeight="1">
      <c r="B33" s="91" t="s">
        <v>0</v>
      </c>
      <c r="C33" s="92">
        <f>SUM(C31:C32)</f>
        <v>0</v>
      </c>
      <c r="D33" s="92"/>
      <c r="E33" s="62"/>
      <c r="H33" s="6"/>
      <c r="I33" s="6"/>
    </row>
    <row r="34" spans="2:9" ht="15.75" customHeight="1">
      <c r="B34" s="8"/>
      <c r="C34" s="6"/>
      <c r="D34" s="6"/>
      <c r="E34" s="62"/>
      <c r="H34" s="6"/>
      <c r="I34" s="6"/>
    </row>
    <row r="35" spans="2:9" ht="15.75" customHeight="1">
      <c r="B35" s="1"/>
      <c r="C35" s="1"/>
      <c r="D35" s="1"/>
      <c r="F35" s="6"/>
      <c r="G35" s="6"/>
      <c r="H35" s="4"/>
      <c r="I35" s="4"/>
    </row>
    <row r="36" spans="2:9" ht="15.75" customHeight="1">
      <c r="B36" s="1"/>
      <c r="C36" s="1"/>
      <c r="D36" s="1"/>
      <c r="H36" s="1"/>
      <c r="I36" s="1"/>
    </row>
    <row r="37" spans="2:9" ht="15.75" customHeight="1">
      <c r="B37" s="1"/>
      <c r="C37" s="1"/>
      <c r="D37" s="1"/>
      <c r="H37" s="1"/>
      <c r="I37" s="1"/>
    </row>
    <row r="38" spans="2:9" ht="15.75" customHeight="1">
      <c r="B38" s="1"/>
      <c r="C38" s="1"/>
      <c r="D38" s="1"/>
      <c r="H38" s="1"/>
      <c r="I38" s="1"/>
    </row>
    <row r="39" spans="2:9" ht="15.75" customHeight="1">
      <c r="B39" s="1"/>
      <c r="C39" s="1"/>
      <c r="D39" s="1"/>
      <c r="H39" s="1"/>
      <c r="I39" s="1"/>
    </row>
    <row r="40" spans="2:9" ht="15.75" customHeight="1">
      <c r="D40" s="1"/>
      <c r="H40" s="1"/>
      <c r="I40" s="1"/>
    </row>
    <row r="41" spans="2:9" ht="15.75" customHeight="1">
      <c r="G41" s="5"/>
      <c r="H41" s="4"/>
      <c r="I41" s="4"/>
    </row>
    <row r="42" spans="2:9" ht="15.75" customHeight="1">
      <c r="G42" s="10"/>
      <c r="H42" s="9"/>
      <c r="I42" s="9"/>
    </row>
    <row r="43" spans="2:9" ht="15.75" customHeight="1">
      <c r="G43" s="8"/>
      <c r="H43" s="6"/>
      <c r="I43" s="6"/>
    </row>
    <row r="44" spans="2:9" ht="15.75" customHeight="1">
      <c r="G44" s="8"/>
      <c r="H44" s="6"/>
      <c r="I44" s="6"/>
    </row>
    <row r="45" spans="2:9" ht="26.25" customHeight="1">
      <c r="B45" s="1"/>
      <c r="G45" s="8"/>
      <c r="H45" s="6"/>
      <c r="I45" s="6"/>
    </row>
    <row r="46" spans="2:9" ht="15.75" customHeight="1">
      <c r="G46" s="8"/>
      <c r="H46" s="6"/>
      <c r="I46" s="6"/>
    </row>
    <row r="47" spans="2:9" ht="15.75" customHeight="1">
      <c r="G47" s="7"/>
      <c r="H47" s="6"/>
      <c r="I47" s="6"/>
    </row>
    <row r="48" spans="2:9" ht="15.75" customHeight="1"/>
    <row r="49" spans="7:9" ht="15.75" customHeight="1"/>
    <row r="50" spans="7:9" ht="15.75" customHeight="1">
      <c r="G50" s="5"/>
      <c r="H50" s="4"/>
      <c r="I50" s="4"/>
    </row>
    <row r="51" spans="7:9" ht="15.75" customHeight="1">
      <c r="G51" s="122"/>
      <c r="H51" s="122"/>
      <c r="I51" s="123"/>
    </row>
    <row r="52" spans="7:9" ht="15.75" customHeight="1">
      <c r="G52" s="122"/>
      <c r="H52" s="122"/>
      <c r="I52" s="123"/>
    </row>
    <row r="53" spans="7:9" ht="15.75" customHeight="1">
      <c r="G53" s="122"/>
      <c r="H53" s="122"/>
      <c r="I53" s="123"/>
    </row>
    <row r="54" spans="7:9" ht="15.75" customHeight="1">
      <c r="G54" s="122"/>
      <c r="H54" s="122"/>
      <c r="I54" s="123"/>
    </row>
    <row r="55" spans="7:9">
      <c r="G55" s="5"/>
      <c r="H55" s="4"/>
      <c r="I55" s="4"/>
    </row>
    <row r="56" spans="7:9">
      <c r="G56" s="5"/>
      <c r="H56" s="4"/>
      <c r="I56" s="4"/>
    </row>
    <row r="57" spans="7:9">
      <c r="G57" s="5"/>
      <c r="H57" s="4"/>
      <c r="I57" s="4"/>
    </row>
  </sheetData>
  <mergeCells count="11">
    <mergeCell ref="G51:H52"/>
    <mergeCell ref="I51:I52"/>
    <mergeCell ref="G53:H54"/>
    <mergeCell ref="I53:I54"/>
    <mergeCell ref="B2:I4"/>
    <mergeCell ref="B5:C5"/>
    <mergeCell ref="B6:B10"/>
    <mergeCell ref="G6:H8"/>
    <mergeCell ref="I6:I8"/>
    <mergeCell ref="G9:H9"/>
    <mergeCell ref="G10:H10"/>
  </mergeCells>
  <conditionalFormatting sqref="I6:I8">
    <cfRule type="cellIs" dxfId="59" priority="1" operator="lessThan">
      <formula>0</formula>
    </cfRule>
    <cfRule type="cellIs" dxfId="58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57" r:id="rId4" name="Check Box 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12</xdr:row>
                    <xdr:rowOff>0</xdr:rowOff>
                  </from>
                  <to>
                    <xdr:col>3</xdr:col>
                    <xdr:colOff>933450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8" r:id="rId5" name="Check Box 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13</xdr:row>
                    <xdr:rowOff>0</xdr:rowOff>
                  </from>
                  <to>
                    <xdr:col>3</xdr:col>
                    <xdr:colOff>933450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9" r:id="rId6" name="Check Box 3">
              <controlPr defaultSize="0" autoFill="0" autoLine="0" autoPict="0">
                <anchor moveWithCells="1" sizeWithCells="1">
                  <from>
                    <xdr:col>7</xdr:col>
                    <xdr:colOff>1562100</xdr:colOff>
                    <xdr:row>24</xdr:row>
                    <xdr:rowOff>180975</xdr:rowOff>
                  </from>
                  <to>
                    <xdr:col>8</xdr:col>
                    <xdr:colOff>923925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0" r:id="rId7" name="Check Box 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190500</xdr:rowOff>
                  </from>
                  <to>
                    <xdr:col>3</xdr:col>
                    <xdr:colOff>933450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1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180975</xdr:rowOff>
                  </from>
                  <to>
                    <xdr:col>3</xdr:col>
                    <xdr:colOff>933450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2" r:id="rId9" name="Check Box 6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19050</xdr:rowOff>
                  </from>
                  <to>
                    <xdr:col>8</xdr:col>
                    <xdr:colOff>914400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3" r:id="rId10" name="Check Box 7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9525</xdr:rowOff>
                  </from>
                  <to>
                    <xdr:col>8</xdr:col>
                    <xdr:colOff>914400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4" r:id="rId11" name="Check Box 8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14</xdr:row>
                    <xdr:rowOff>0</xdr:rowOff>
                  </from>
                  <to>
                    <xdr:col>8</xdr:col>
                    <xdr:colOff>914400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5" r:id="rId12" name="Check Box 9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9525</xdr:rowOff>
                  </from>
                  <to>
                    <xdr:col>8</xdr:col>
                    <xdr:colOff>914400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6" r:id="rId13" name="Check Box 10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20</xdr:row>
                    <xdr:rowOff>9525</xdr:rowOff>
                  </from>
                  <to>
                    <xdr:col>8</xdr:col>
                    <xdr:colOff>923925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7" r:id="rId14" name="Check Box 11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21</xdr:row>
                    <xdr:rowOff>19050</xdr:rowOff>
                  </from>
                  <to>
                    <xdr:col>8</xdr:col>
                    <xdr:colOff>923925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8" r:id="rId15" name="Check Box 12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16</xdr:row>
                    <xdr:rowOff>0</xdr:rowOff>
                  </from>
                  <to>
                    <xdr:col>8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9" r:id="rId16" name="Check Box 1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0</xdr:rowOff>
                  </from>
                  <to>
                    <xdr:col>3</xdr:col>
                    <xdr:colOff>933450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0" r:id="rId17" name="Check Box 1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1" r:id="rId18" name="Check Box 1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27</xdr:row>
                    <xdr:rowOff>0</xdr:rowOff>
                  </from>
                  <to>
                    <xdr:col>3</xdr:col>
                    <xdr:colOff>933450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2" r:id="rId19" name="Check Box 1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3" r:id="rId20" name="Check Box 1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0</xdr:rowOff>
                  </from>
                  <to>
                    <xdr:col>3</xdr:col>
                    <xdr:colOff>933450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4" r:id="rId21" name="Check Box 1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5" r:id="rId22" name="Check Box 1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6" r:id="rId23" name="Check Box 2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0</xdr:rowOff>
                  </from>
                  <to>
                    <xdr:col>3</xdr:col>
                    <xdr:colOff>933450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7" r:id="rId24" name="Check Box 2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8" r:id="rId25" name="Check Box 2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9" r:id="rId26" name="Check Box 2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0" r:id="rId27" name="Check Box 2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0</xdr:rowOff>
                  </from>
                  <to>
                    <xdr:col>3</xdr:col>
                    <xdr:colOff>933450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1" r:id="rId28" name="Check Box 2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2" r:id="rId29" name="Check Box 2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3" r:id="rId30" name="Check Box 2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4" r:id="rId31" name="Check Box 2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0</xdr:rowOff>
                  </from>
                  <to>
                    <xdr:col>3</xdr:col>
                    <xdr:colOff>933450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5" r:id="rId32" name="Check Box 2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6" r:id="rId33" name="Check Box 3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7" r:id="rId34" name="Check Box 3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8" r:id="rId35" name="Check Box 3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0</xdr:rowOff>
                  </from>
                  <to>
                    <xdr:col>3</xdr:col>
                    <xdr:colOff>933450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9" r:id="rId36" name="Check Box 3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0" r:id="rId37" name="Check Box 3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1" r:id="rId38" name="Check Box 3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2" r:id="rId39" name="Check Box 3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3" r:id="rId40" name="Check Box 3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57"/>
  <sheetViews>
    <sheetView showGridLines="0" workbookViewId="0">
      <selection activeCell="G39" sqref="G39"/>
    </sheetView>
  </sheetViews>
  <sheetFormatPr defaultRowHeight="12.7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0.5703125" style="1" bestFit="1" customWidth="1"/>
    <col min="6" max="6" width="4.42578125" style="36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>
      <c r="A1" s="25"/>
      <c r="B1" s="98"/>
      <c r="C1" s="27"/>
      <c r="D1" s="27"/>
      <c r="E1" s="28"/>
      <c r="F1" s="63"/>
      <c r="G1" s="28"/>
      <c r="H1" s="27"/>
      <c r="I1" s="26"/>
    </row>
    <row r="2" spans="1:11" ht="12.75" customHeight="1">
      <c r="A2" s="25"/>
      <c r="B2" s="124" t="s">
        <v>14</v>
      </c>
      <c r="C2" s="124"/>
      <c r="D2" s="124"/>
      <c r="E2" s="124"/>
      <c r="F2" s="124"/>
      <c r="G2" s="124"/>
      <c r="H2" s="124"/>
      <c r="I2" s="124"/>
    </row>
    <row r="3" spans="1:11" ht="12.75" customHeight="1">
      <c r="B3" s="124"/>
      <c r="C3" s="124"/>
      <c r="D3" s="124"/>
      <c r="E3" s="124"/>
      <c r="F3" s="124"/>
      <c r="G3" s="124"/>
      <c r="H3" s="124"/>
      <c r="I3" s="124"/>
      <c r="J3" s="24"/>
    </row>
    <row r="4" spans="1:11" ht="38.25" customHeight="1">
      <c r="B4" s="125"/>
      <c r="C4" s="125"/>
      <c r="D4" s="125"/>
      <c r="E4" s="125"/>
      <c r="F4" s="125"/>
      <c r="G4" s="125"/>
      <c r="H4" s="125"/>
      <c r="I4" s="125"/>
      <c r="K4" s="36"/>
    </row>
    <row r="5" spans="1:11" ht="9" customHeight="1">
      <c r="B5" s="126"/>
      <c r="C5" s="126"/>
      <c r="E5" s="20"/>
      <c r="F5" s="64"/>
      <c r="G5" s="99"/>
      <c r="H5" s="23"/>
      <c r="I5" s="22"/>
    </row>
    <row r="6" spans="1:11" ht="15.95" customHeight="1">
      <c r="B6" s="129" t="s">
        <v>7</v>
      </c>
      <c r="C6" s="60" t="s">
        <v>60</v>
      </c>
      <c r="D6" s="61"/>
      <c r="E6" s="20"/>
      <c r="F6" s="64"/>
      <c r="G6" s="127" t="s">
        <v>6</v>
      </c>
      <c r="H6" s="127"/>
      <c r="I6" s="128">
        <f>D9-(C28+H27+C33+H18+H23)</f>
        <v>0</v>
      </c>
    </row>
    <row r="7" spans="1:11" ht="15.95" customHeight="1">
      <c r="B7" s="130"/>
      <c r="C7" s="60" t="s">
        <v>61</v>
      </c>
      <c r="D7" s="61"/>
      <c r="E7" s="20"/>
      <c r="F7" s="64"/>
      <c r="G7" s="127"/>
      <c r="H7" s="127"/>
      <c r="I7" s="128"/>
      <c r="J7" s="21">
        <f>I6</f>
        <v>0</v>
      </c>
    </row>
    <row r="8" spans="1:11" ht="15.95" customHeight="1">
      <c r="B8" s="130"/>
      <c r="C8" s="69" t="s">
        <v>62</v>
      </c>
      <c r="D8" s="69"/>
      <c r="E8" s="20"/>
      <c r="F8" s="64"/>
      <c r="G8" s="127"/>
      <c r="H8" s="127"/>
      <c r="I8" s="128"/>
    </row>
    <row r="9" spans="1:11" ht="15.95" customHeight="1">
      <c r="B9" s="131"/>
      <c r="C9" s="68" t="s">
        <v>5</v>
      </c>
      <c r="D9" s="78">
        <f>SUM(D6:D8)</f>
        <v>0</v>
      </c>
      <c r="E9" s="20"/>
      <c r="F9" s="64"/>
      <c r="G9" s="127" t="s">
        <v>4</v>
      </c>
      <c r="H9" s="127"/>
      <c r="I9" s="79" t="str">
        <f>IF($D$9&lt;&gt;0,IF($I$10/$D$9&lt;&gt;0,$I$10/$D$9,""),"")</f>
        <v/>
      </c>
    </row>
    <row r="10" spans="1:11" ht="15.95" customHeight="1">
      <c r="B10" s="130"/>
      <c r="E10" s="20"/>
      <c r="F10" s="64"/>
      <c r="G10" s="127" t="s">
        <v>15</v>
      </c>
      <c r="H10" s="127"/>
      <c r="I10" s="80">
        <f>SUM(C28,H27,C33,H29,H23,H18)</f>
        <v>0</v>
      </c>
    </row>
    <row r="11" spans="1:11" ht="15.95" customHeight="1">
      <c r="C11" s="19"/>
      <c r="D11" s="18"/>
      <c r="E11" s="17"/>
      <c r="F11" s="64"/>
      <c r="G11" s="17"/>
      <c r="H11" s="16"/>
      <c r="I11" s="15"/>
      <c r="K11" s="36"/>
    </row>
    <row r="12" spans="1:11" ht="15.75" customHeight="1">
      <c r="A12" s="11"/>
      <c r="B12" s="81" t="s">
        <v>63</v>
      </c>
      <c r="C12" s="82" t="s">
        <v>3</v>
      </c>
      <c r="D12" s="82" t="s">
        <v>2</v>
      </c>
      <c r="E12" s="83" t="s">
        <v>31</v>
      </c>
      <c r="F12" s="5"/>
      <c r="G12" s="87" t="s">
        <v>64</v>
      </c>
      <c r="H12" s="88" t="s">
        <v>1</v>
      </c>
      <c r="I12" s="88" t="s">
        <v>2</v>
      </c>
      <c r="J12" s="89" t="s">
        <v>31</v>
      </c>
    </row>
    <row r="13" spans="1:11" ht="15.75" customHeight="1">
      <c r="B13" s="65" t="s">
        <v>45</v>
      </c>
      <c r="C13" s="61"/>
      <c r="D13" s="85"/>
      <c r="E13" s="67"/>
      <c r="G13" s="65" t="s">
        <v>45</v>
      </c>
      <c r="H13" s="61"/>
      <c r="I13" s="85"/>
      <c r="J13" s="67"/>
    </row>
    <row r="14" spans="1:11" ht="15.75" customHeight="1">
      <c r="B14" s="65" t="s">
        <v>46</v>
      </c>
      <c r="C14" s="61"/>
      <c r="D14" s="85" t="s">
        <v>42</v>
      </c>
      <c r="E14" s="67"/>
      <c r="G14" s="65" t="s">
        <v>46</v>
      </c>
      <c r="H14" s="61"/>
      <c r="I14" s="85"/>
      <c r="J14" s="67"/>
    </row>
    <row r="15" spans="1:11" ht="15.75" customHeight="1">
      <c r="B15" s="65" t="s">
        <v>47</v>
      </c>
      <c r="C15" s="61"/>
      <c r="D15" s="85"/>
      <c r="E15" s="67"/>
      <c r="G15" s="65" t="s">
        <v>47</v>
      </c>
      <c r="H15" s="61"/>
      <c r="I15" s="85"/>
      <c r="J15" s="67"/>
    </row>
    <row r="16" spans="1:11" ht="15.75" customHeight="1">
      <c r="B16" s="65" t="s">
        <v>48</v>
      </c>
      <c r="C16" s="66"/>
      <c r="D16" s="85"/>
      <c r="E16" s="67"/>
      <c r="G16" s="65" t="s">
        <v>48</v>
      </c>
      <c r="H16" s="61"/>
      <c r="I16" s="85"/>
      <c r="J16" s="67"/>
    </row>
    <row r="17" spans="1:10" ht="15.75" customHeight="1">
      <c r="B17" s="65" t="s">
        <v>49</v>
      </c>
      <c r="C17" s="61"/>
      <c r="D17" s="85"/>
      <c r="E17" s="67"/>
      <c r="G17" s="65" t="s">
        <v>49</v>
      </c>
      <c r="H17" s="61"/>
      <c r="I17" s="85"/>
      <c r="J17" s="67"/>
    </row>
    <row r="18" spans="1:10" ht="15.75" customHeight="1">
      <c r="B18" s="65" t="s">
        <v>50</v>
      </c>
      <c r="C18" s="66"/>
      <c r="D18" s="85"/>
      <c r="E18" s="67"/>
      <c r="G18" s="84" t="s">
        <v>0</v>
      </c>
      <c r="H18" s="85">
        <f>SUM(H13:H17)</f>
        <v>0</v>
      </c>
      <c r="I18" s="86"/>
      <c r="J18" s="62"/>
    </row>
    <row r="19" spans="1:10" ht="15.75" customHeight="1">
      <c r="B19" s="65" t="s">
        <v>51</v>
      </c>
      <c r="C19" s="61"/>
      <c r="D19" s="85"/>
      <c r="E19" s="67"/>
      <c r="G19" s="8"/>
      <c r="H19" s="6"/>
      <c r="I19" s="6"/>
    </row>
    <row r="20" spans="1:10" ht="15.75" customHeight="1">
      <c r="B20" s="65" t="s">
        <v>52</v>
      </c>
      <c r="C20" s="66"/>
      <c r="D20" s="85"/>
      <c r="E20" s="67"/>
      <c r="F20" s="5"/>
      <c r="G20" s="90" t="s">
        <v>65</v>
      </c>
      <c r="H20" s="82" t="s">
        <v>1</v>
      </c>
      <c r="I20" s="82" t="s">
        <v>2</v>
      </c>
      <c r="J20" s="83" t="s">
        <v>31</v>
      </c>
    </row>
    <row r="21" spans="1:10" ht="15.75" customHeight="1">
      <c r="B21" s="65" t="s">
        <v>53</v>
      </c>
      <c r="C21" s="61"/>
      <c r="D21" s="85"/>
      <c r="E21" s="67"/>
      <c r="G21" s="13"/>
      <c r="H21" s="12"/>
      <c r="I21" s="96"/>
      <c r="J21" s="67"/>
    </row>
    <row r="22" spans="1:10" ht="15.75" customHeight="1">
      <c r="B22" s="65" t="s">
        <v>54</v>
      </c>
      <c r="C22" s="66"/>
      <c r="D22" s="85"/>
      <c r="E22" s="67"/>
      <c r="G22" s="13"/>
      <c r="H22" s="14"/>
      <c r="I22" s="95"/>
      <c r="J22" s="67"/>
    </row>
    <row r="23" spans="1:10" ht="15.75" customHeight="1">
      <c r="B23" s="65" t="s">
        <v>55</v>
      </c>
      <c r="C23" s="61"/>
      <c r="D23" s="85"/>
      <c r="E23" s="67"/>
      <c r="G23" s="91" t="s">
        <v>0</v>
      </c>
      <c r="H23" s="92">
        <f>SUM(H21:H22)</f>
        <v>0</v>
      </c>
      <c r="I23" s="95"/>
    </row>
    <row r="24" spans="1:10" ht="15.75" customHeight="1">
      <c r="A24" s="11"/>
      <c r="B24" s="65" t="s">
        <v>56</v>
      </c>
      <c r="C24" s="66"/>
      <c r="D24" s="85"/>
      <c r="E24" s="67"/>
      <c r="H24" s="1"/>
      <c r="I24" s="1"/>
    </row>
    <row r="25" spans="1:10" ht="15.75" customHeight="1">
      <c r="B25" s="65" t="s">
        <v>57</v>
      </c>
      <c r="C25" s="61"/>
      <c r="D25" s="85"/>
      <c r="E25" s="67"/>
      <c r="F25" s="5"/>
      <c r="G25" s="90" t="s">
        <v>66</v>
      </c>
      <c r="H25" s="82" t="s">
        <v>1</v>
      </c>
      <c r="I25" s="82" t="s">
        <v>2</v>
      </c>
      <c r="J25" s="83" t="s">
        <v>31</v>
      </c>
    </row>
    <row r="26" spans="1:10" ht="15.75" customHeight="1">
      <c r="B26" s="65" t="s">
        <v>58</v>
      </c>
      <c r="C26" s="66"/>
      <c r="D26" s="85"/>
      <c r="E26" s="67"/>
      <c r="G26" s="38"/>
      <c r="H26" s="37"/>
      <c r="I26" s="97"/>
      <c r="J26" s="67"/>
    </row>
    <row r="27" spans="1:10" ht="15.75" customHeight="1">
      <c r="B27" s="65" t="s">
        <v>59</v>
      </c>
      <c r="C27" s="66"/>
      <c r="D27" s="85"/>
      <c r="E27" s="67"/>
      <c r="G27" s="91" t="s">
        <v>0</v>
      </c>
      <c r="H27" s="92">
        <f>SUM(H26:H26)</f>
        <v>0</v>
      </c>
      <c r="I27" s="93"/>
    </row>
    <row r="28" spans="1:10" ht="15.75" customHeight="1">
      <c r="B28" s="84" t="s">
        <v>0</v>
      </c>
      <c r="C28" s="85">
        <f>SUM(C13:C27)</f>
        <v>0</v>
      </c>
      <c r="D28" s="86"/>
      <c r="E28" s="67"/>
      <c r="G28"/>
      <c r="H28"/>
      <c r="I28"/>
      <c r="J28"/>
    </row>
    <row r="29" spans="1:10" ht="15.75" customHeight="1">
      <c r="F29" s="5"/>
      <c r="G29"/>
      <c r="H29"/>
      <c r="I29"/>
      <c r="J29"/>
    </row>
    <row r="30" spans="1:10" ht="15.75" customHeight="1">
      <c r="B30" s="90" t="s">
        <v>67</v>
      </c>
      <c r="C30" s="82" t="s">
        <v>1</v>
      </c>
      <c r="D30" s="94" t="s">
        <v>2</v>
      </c>
      <c r="E30" s="83" t="s">
        <v>31</v>
      </c>
    </row>
    <row r="31" spans="1:10" ht="15.75" customHeight="1">
      <c r="B31" s="13"/>
      <c r="C31" s="12"/>
      <c r="D31" s="96"/>
      <c r="E31" s="67"/>
      <c r="F31" s="6"/>
    </row>
    <row r="32" spans="1:10" ht="15.75" customHeight="1">
      <c r="B32" s="13"/>
      <c r="C32" s="14"/>
      <c r="D32" s="95"/>
      <c r="E32" s="67"/>
      <c r="G32" s="6"/>
    </row>
    <row r="33" spans="2:9" ht="15.75" customHeight="1">
      <c r="B33" s="91" t="s">
        <v>0</v>
      </c>
      <c r="C33" s="92">
        <f>SUM(C31:C32)</f>
        <v>0</v>
      </c>
      <c r="D33" s="92"/>
      <c r="E33" s="62"/>
      <c r="H33" s="9"/>
      <c r="I33" s="9"/>
    </row>
    <row r="34" spans="2:9" ht="15.75" customHeight="1">
      <c r="B34" s="8"/>
      <c r="C34" s="6"/>
      <c r="D34" s="6"/>
      <c r="E34" s="62"/>
      <c r="H34" s="6"/>
      <c r="I34" s="6"/>
    </row>
    <row r="35" spans="2:9" ht="15.75" customHeight="1">
      <c r="B35" s="1"/>
      <c r="C35" s="1"/>
      <c r="D35" s="1"/>
      <c r="F35" s="6"/>
      <c r="H35" s="6"/>
      <c r="I35" s="6"/>
    </row>
    <row r="36" spans="2:9" ht="15.75" customHeight="1">
      <c r="B36" s="1"/>
      <c r="C36" s="1"/>
      <c r="D36" s="1"/>
      <c r="H36" s="1"/>
      <c r="I36" s="1"/>
    </row>
    <row r="37" spans="2:9" ht="15.75" customHeight="1">
      <c r="B37" s="1"/>
      <c r="C37" s="1"/>
      <c r="D37" s="1"/>
      <c r="H37" s="1"/>
      <c r="I37" s="1"/>
    </row>
    <row r="38" spans="2:9" ht="15.75" customHeight="1">
      <c r="B38" s="1"/>
      <c r="C38" s="1"/>
      <c r="D38" s="1"/>
      <c r="H38" s="1"/>
      <c r="I38" s="1"/>
    </row>
    <row r="39" spans="2:9" ht="15.75" customHeight="1">
      <c r="B39" s="1"/>
      <c r="C39" s="1"/>
      <c r="D39" s="1"/>
      <c r="H39" s="1"/>
      <c r="I39" s="1"/>
    </row>
    <row r="40" spans="2:9" ht="15.75" customHeight="1">
      <c r="D40" s="1"/>
      <c r="H40" s="1"/>
      <c r="I40" s="1"/>
    </row>
    <row r="41" spans="2:9" ht="15.75" customHeight="1">
      <c r="G41" s="5"/>
      <c r="H41" s="4"/>
      <c r="I41" s="4"/>
    </row>
    <row r="42" spans="2:9" ht="15.75" customHeight="1">
      <c r="G42" s="10"/>
      <c r="H42" s="9"/>
      <c r="I42" s="9"/>
    </row>
    <row r="43" spans="2:9" ht="15.75" customHeight="1">
      <c r="G43" s="8"/>
      <c r="H43" s="6"/>
      <c r="I43" s="6"/>
    </row>
    <row r="44" spans="2:9" ht="15.75" customHeight="1">
      <c r="G44" s="8"/>
      <c r="H44" s="6"/>
      <c r="I44" s="6"/>
    </row>
    <row r="45" spans="2:9" ht="26.25" customHeight="1">
      <c r="B45" s="1"/>
      <c r="G45" s="8"/>
      <c r="H45" s="6"/>
      <c r="I45" s="6"/>
    </row>
    <row r="46" spans="2:9" ht="15.75" customHeight="1">
      <c r="G46" s="8"/>
      <c r="H46" s="6"/>
      <c r="I46" s="6"/>
    </row>
    <row r="47" spans="2:9" ht="15.75" customHeight="1">
      <c r="G47" s="7"/>
      <c r="H47" s="6"/>
      <c r="I47" s="6"/>
    </row>
    <row r="48" spans="2:9" ht="15.75" customHeight="1"/>
    <row r="49" spans="7:9" ht="15.75" customHeight="1"/>
    <row r="50" spans="7:9" ht="15.75" customHeight="1">
      <c r="G50" s="5"/>
      <c r="H50" s="4"/>
      <c r="I50" s="4"/>
    </row>
    <row r="51" spans="7:9" ht="15.75" customHeight="1">
      <c r="G51" s="122"/>
      <c r="H51" s="122"/>
      <c r="I51" s="123"/>
    </row>
    <row r="52" spans="7:9" ht="15.75" customHeight="1">
      <c r="G52" s="122"/>
      <c r="H52" s="122"/>
      <c r="I52" s="123"/>
    </row>
    <row r="53" spans="7:9" ht="15.75" customHeight="1">
      <c r="G53" s="122"/>
      <c r="H53" s="122"/>
      <c r="I53" s="123"/>
    </row>
    <row r="54" spans="7:9" ht="15.75" customHeight="1">
      <c r="G54" s="122"/>
      <c r="H54" s="122"/>
      <c r="I54" s="123"/>
    </row>
    <row r="55" spans="7:9">
      <c r="G55" s="5"/>
      <c r="H55" s="4"/>
      <c r="I55" s="4"/>
    </row>
    <row r="56" spans="7:9">
      <c r="G56" s="5"/>
      <c r="H56" s="4"/>
      <c r="I56" s="4"/>
    </row>
    <row r="57" spans="7:9">
      <c r="G57" s="5"/>
      <c r="H57" s="4"/>
      <c r="I57" s="4"/>
    </row>
  </sheetData>
  <mergeCells count="11">
    <mergeCell ref="G51:H52"/>
    <mergeCell ref="I51:I52"/>
    <mergeCell ref="G53:H54"/>
    <mergeCell ref="I53:I54"/>
    <mergeCell ref="B2:I4"/>
    <mergeCell ref="B5:C5"/>
    <mergeCell ref="B6:B10"/>
    <mergeCell ref="G6:H8"/>
    <mergeCell ref="I6:I8"/>
    <mergeCell ref="G9:H9"/>
    <mergeCell ref="G10:H10"/>
  </mergeCells>
  <conditionalFormatting sqref="I6:I8">
    <cfRule type="cellIs" dxfId="57" priority="1" operator="lessThan">
      <formula>0</formula>
    </cfRule>
    <cfRule type="cellIs" dxfId="56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12</xdr:row>
                    <xdr:rowOff>0</xdr:rowOff>
                  </from>
                  <to>
                    <xdr:col>3</xdr:col>
                    <xdr:colOff>933450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13</xdr:row>
                    <xdr:rowOff>0</xdr:rowOff>
                  </from>
                  <to>
                    <xdr:col>3</xdr:col>
                    <xdr:colOff>933450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Check Box 3">
              <controlPr defaultSize="0" autoFill="0" autoLine="0" autoPict="0">
                <anchor moveWithCells="1" sizeWithCells="1">
                  <from>
                    <xdr:col>7</xdr:col>
                    <xdr:colOff>1562100</xdr:colOff>
                    <xdr:row>24</xdr:row>
                    <xdr:rowOff>180975</xdr:rowOff>
                  </from>
                  <to>
                    <xdr:col>8</xdr:col>
                    <xdr:colOff>923925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Check Box 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190500</xdr:rowOff>
                  </from>
                  <to>
                    <xdr:col>3</xdr:col>
                    <xdr:colOff>933450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5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180975</xdr:rowOff>
                  </from>
                  <to>
                    <xdr:col>3</xdr:col>
                    <xdr:colOff>933450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9" name="Check Box 6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19050</xdr:rowOff>
                  </from>
                  <to>
                    <xdr:col>8</xdr:col>
                    <xdr:colOff>914400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10" name="Check Box 7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9525</xdr:rowOff>
                  </from>
                  <to>
                    <xdr:col>8</xdr:col>
                    <xdr:colOff>914400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11" name="Check Box 8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14</xdr:row>
                    <xdr:rowOff>0</xdr:rowOff>
                  </from>
                  <to>
                    <xdr:col>8</xdr:col>
                    <xdr:colOff>914400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9" r:id="rId12" name="Check Box 9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9525</xdr:rowOff>
                  </from>
                  <to>
                    <xdr:col>8</xdr:col>
                    <xdr:colOff>914400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0" r:id="rId13" name="Check Box 10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20</xdr:row>
                    <xdr:rowOff>9525</xdr:rowOff>
                  </from>
                  <to>
                    <xdr:col>8</xdr:col>
                    <xdr:colOff>923925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1" r:id="rId14" name="Check Box 11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21</xdr:row>
                    <xdr:rowOff>19050</xdr:rowOff>
                  </from>
                  <to>
                    <xdr:col>8</xdr:col>
                    <xdr:colOff>923925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2" r:id="rId15" name="Check Box 12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16</xdr:row>
                    <xdr:rowOff>0</xdr:rowOff>
                  </from>
                  <to>
                    <xdr:col>8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3" r:id="rId16" name="Check Box 1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0</xdr:rowOff>
                  </from>
                  <to>
                    <xdr:col>3</xdr:col>
                    <xdr:colOff>933450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4" r:id="rId17" name="Check Box 1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5" r:id="rId18" name="Check Box 1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27</xdr:row>
                    <xdr:rowOff>0</xdr:rowOff>
                  </from>
                  <to>
                    <xdr:col>3</xdr:col>
                    <xdr:colOff>933450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6" r:id="rId19" name="Check Box 1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7" r:id="rId20" name="Check Box 1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0</xdr:rowOff>
                  </from>
                  <to>
                    <xdr:col>3</xdr:col>
                    <xdr:colOff>933450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8" r:id="rId21" name="Check Box 1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9" r:id="rId22" name="Check Box 1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0" r:id="rId23" name="Check Box 2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0</xdr:rowOff>
                  </from>
                  <to>
                    <xdr:col>3</xdr:col>
                    <xdr:colOff>933450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1" r:id="rId24" name="Check Box 2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2" r:id="rId25" name="Check Box 2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3" r:id="rId26" name="Check Box 2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4" r:id="rId27" name="Check Box 2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0</xdr:rowOff>
                  </from>
                  <to>
                    <xdr:col>3</xdr:col>
                    <xdr:colOff>933450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5" r:id="rId28" name="Check Box 2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6" r:id="rId29" name="Check Box 2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7" r:id="rId30" name="Check Box 2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8" r:id="rId31" name="Check Box 2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0</xdr:rowOff>
                  </from>
                  <to>
                    <xdr:col>3</xdr:col>
                    <xdr:colOff>933450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9" r:id="rId32" name="Check Box 2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0" r:id="rId33" name="Check Box 3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1" r:id="rId34" name="Check Box 3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2" r:id="rId35" name="Check Box 3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0</xdr:rowOff>
                  </from>
                  <to>
                    <xdr:col>3</xdr:col>
                    <xdr:colOff>933450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3" r:id="rId36" name="Check Box 3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4" r:id="rId37" name="Check Box 3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5" r:id="rId38" name="Check Box 3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6" r:id="rId39" name="Check Box 3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7" r:id="rId40" name="Check Box 3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24"/>
  <sheetViews>
    <sheetView tabSelected="1" workbookViewId="0">
      <pane ySplit="1" topLeftCell="A2" activePane="bottomLeft" state="frozen"/>
      <selection pane="bottomLeft" activeCell="I9" sqref="I9"/>
    </sheetView>
  </sheetViews>
  <sheetFormatPr defaultColWidth="0" defaultRowHeight="0" customHeight="1" zeroHeight="1"/>
  <cols>
    <col min="1" max="1" width="27.7109375" style="30" bestFit="1" customWidth="1"/>
    <col min="2" max="9" width="11.85546875" style="30" bestFit="1" customWidth="1"/>
    <col min="10" max="13" width="12.85546875" style="30" bestFit="1" customWidth="1"/>
    <col min="14" max="14" width="12.85546875" style="109" bestFit="1" customWidth="1"/>
    <col min="15" max="15" width="11.85546875" style="109" bestFit="1" customWidth="1"/>
    <col min="16" max="16" width="0.7109375" style="30" customWidth="1"/>
    <col min="17" max="19" width="9.140625" style="30" customWidth="1"/>
    <col min="20" max="22" width="0" style="30" hidden="1" customWidth="1"/>
    <col min="23" max="16384" width="9.140625" style="30" hidden="1"/>
  </cols>
  <sheetData>
    <row r="1" spans="1:19" ht="34.5" customHeight="1">
      <c r="A1" s="76">
        <v>2019</v>
      </c>
      <c r="B1" s="71" t="s">
        <v>17</v>
      </c>
      <c r="C1" s="71" t="s">
        <v>18</v>
      </c>
      <c r="D1" s="71" t="s">
        <v>19</v>
      </c>
      <c r="E1" s="71" t="s">
        <v>20</v>
      </c>
      <c r="F1" s="71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71" t="s">
        <v>26</v>
      </c>
      <c r="L1" s="71" t="s">
        <v>43</v>
      </c>
      <c r="M1" s="71" t="s">
        <v>28</v>
      </c>
      <c r="N1" s="71" t="s">
        <v>44</v>
      </c>
      <c r="O1" s="72" t="s">
        <v>8</v>
      </c>
      <c r="P1" s="73"/>
      <c r="Q1" s="73"/>
      <c r="R1" s="73"/>
      <c r="S1" s="73"/>
    </row>
    <row r="2" spans="1:19" ht="16.5" customHeight="1">
      <c r="A2" s="75" t="s">
        <v>9</v>
      </c>
      <c r="B2" s="42">
        <v>0</v>
      </c>
      <c r="C2" s="43"/>
      <c r="D2" s="45"/>
      <c r="E2" s="45"/>
      <c r="F2" s="45"/>
      <c r="G2" s="45"/>
      <c r="H2" s="45"/>
      <c r="I2" s="45"/>
      <c r="J2" s="43"/>
      <c r="K2" s="39"/>
      <c r="L2" s="44"/>
      <c r="M2" s="39"/>
      <c r="N2" s="101"/>
      <c r="O2" s="101"/>
    </row>
    <row r="3" spans="1:19" ht="16.5" customHeight="1">
      <c r="A3" s="41" t="s">
        <v>5</v>
      </c>
      <c r="B3" s="100">
        <f>SUM(tblRenda36[jan])</f>
        <v>0</v>
      </c>
      <c r="C3" s="100">
        <f>SUM(tblRenda36[feb])</f>
        <v>0</v>
      </c>
      <c r="D3" s="100">
        <f>SUM(tblRenda36[mar])</f>
        <v>0</v>
      </c>
      <c r="E3" s="100">
        <f>SUM(tblRenda36[apr])</f>
        <v>0</v>
      </c>
      <c r="F3" s="100">
        <f>SUM(tblRenda36[may])</f>
        <v>0</v>
      </c>
      <c r="G3" s="100">
        <f>SUM(tblRenda36[jun])</f>
        <v>0</v>
      </c>
      <c r="H3" s="100">
        <f>SUM(tblRenda36[jul])</f>
        <v>0</v>
      </c>
      <c r="I3" s="100">
        <f>SUM(tblRenda36[aug])</f>
        <v>0</v>
      </c>
      <c r="J3" s="100">
        <f>SUM(tblRenda36[sep])</f>
        <v>0</v>
      </c>
      <c r="K3" s="100">
        <f>SUM(tblRenda36[oct])</f>
        <v>0</v>
      </c>
      <c r="L3" s="100">
        <f>SUM(tblRenda36[nov])</f>
        <v>0</v>
      </c>
      <c r="M3" s="100">
        <f>SUM(tblRenda36[dec])</f>
        <v>0</v>
      </c>
      <c r="N3" s="102">
        <f>SUM(tblRenda36[year])</f>
        <v>0</v>
      </c>
      <c r="O3" s="102">
        <f>N3/12</f>
        <v>0</v>
      </c>
    </row>
    <row r="4" spans="1:19" ht="16.5" customHeight="1">
      <c r="A4" s="41" t="s">
        <v>16</v>
      </c>
      <c r="B4" s="100">
        <f>SUM(tblCategoriaDespesa_0137[jan],tblCategoriaDespesa_0339[jan],tblCategoriaDespesa_0440[jan],tblCategoriaDespesa_0541[jan],tblCategoriaDespesa_0642[jan])</f>
        <v>0</v>
      </c>
      <c r="C4" s="100">
        <f>SUM(tblCategoriaDespesa_0137[feb],tblCategoriaDespesa_0339[feb],tblCategoriaDespesa_0440[feb],tblCategoriaDespesa_0541[feb],tblCategoriaDespesa_0642[feb],)</f>
        <v>0</v>
      </c>
      <c r="D4" s="100">
        <f>SUM(tblCategoriaDespesa_0137[mar],tblCategoriaDespesa_0339[mar],tblCategoriaDespesa_0440[mar],tblCategoriaDespesa_0541[mar],tblCategoriaDespesa_0642[mar],)</f>
        <v>0</v>
      </c>
      <c r="E4" s="100">
        <f>SUM(tblCategoriaDespesa_0137[apr],tblCategoriaDespesa_0339[apr],tblCategoriaDespesa_0440[apr],tblCategoriaDespesa_0541[apr],tblCategoriaDespesa_0642[apr])</f>
        <v>0</v>
      </c>
      <c r="F4" s="100">
        <f>SUM(tblCategoriaDespesa_0137[may],tblCategoriaDespesa_0339[may],tblCategoriaDespesa_0440[may],tblCategoriaDespesa_0541[may],tblCategoriaDespesa_0642[may])</f>
        <v>0</v>
      </c>
      <c r="G4" s="100">
        <f>SUM(tblCategoriaDespesa_0137[jun],tblCategoriaDespesa_0339[jun],tblCategoriaDespesa_0440[jun],tblCategoriaDespesa_0541[jun],tblCategoriaDespesa_0642[jun])</f>
        <v>0</v>
      </c>
      <c r="H4" s="100">
        <f>SUM(tblCategoriaDespesa_0137[jul],tblCategoriaDespesa_0339[jul],tblCategoriaDespesa_0440[jul],tblCategoriaDespesa_0541[jul],tblCategoriaDespesa_0642[jul])</f>
        <v>0</v>
      </c>
      <c r="I4" s="100">
        <f>SUM(tblCategoriaDespesa_0137[aug],tblCategoriaDespesa_0339[aug],tblCategoriaDespesa_0440[aug],tblCategoriaDespesa_0541[aug],tblCategoriaDespesa_0642[aug])</f>
        <v>0</v>
      </c>
      <c r="J4" s="100">
        <f>SUM(tblCategoriaDespesa_0137[sep],tblCategoriaDespesa_0339[sep],tblCategoriaDespesa_0440[sep],tblCategoriaDespesa_0541[sep],tblCategoriaDespesa_0642[sep])</f>
        <v>0</v>
      </c>
      <c r="K4" s="100">
        <f>SUM(tblCategoriaDespesa_0137[oct],tblCategoriaDespesa_0339[oct],tblCategoriaDespesa_0440[oct],tblCategoriaDespesa_0541[oct],tblCategoriaDespesa_0642[oct])</f>
        <v>0</v>
      </c>
      <c r="L4" s="100">
        <f>SUM(tblCategoriaDespesa_0137[nov],tblCategoriaDespesa_0339[nov],tblCategoriaDespesa_0440[nov],tblCategoriaDespesa_0541[nov],tblCategoriaDespesa_0642[nov])</f>
        <v>0</v>
      </c>
      <c r="M4" s="100">
        <f>SUM(tblCategoriaDespesa_0137[dec],tblCategoriaDespesa_0339[dec],tblCategoriaDespesa_0440[dec],tblCategoriaDespesa_0541[dec],tblCategoriaDespesa_0642[dec])</f>
        <v>0</v>
      </c>
      <c r="N4" s="102">
        <f>SUM(tblCategoriaDespesa_0137[year],tblCategoriaDespesa_0339[year],tblCategoriaDespesa_0440[year],tblCategoriaDespesa_0541[year],tblCategoriaDespesa_0642[year])</f>
        <v>0</v>
      </c>
      <c r="O4" s="102">
        <f>N4/12</f>
        <v>0</v>
      </c>
    </row>
    <row r="5" spans="1:19" ht="16.5" customHeight="1">
      <c r="A5" s="41" t="s">
        <v>10</v>
      </c>
      <c r="B5" s="100">
        <f>B3-B4</f>
        <v>0</v>
      </c>
      <c r="C5" s="100">
        <f t="shared" ref="C5:N5" si="0">C3-C4</f>
        <v>0</v>
      </c>
      <c r="D5" s="100">
        <f t="shared" si="0"/>
        <v>0</v>
      </c>
      <c r="E5" s="100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2">
        <f t="shared" si="0"/>
        <v>0</v>
      </c>
      <c r="O5" s="102">
        <f>N5/12</f>
        <v>0</v>
      </c>
    </row>
    <row r="6" spans="1:19" s="70" customFormat="1" ht="16.5" customHeight="1">
      <c r="A6" s="102" t="s">
        <v>11</v>
      </c>
      <c r="B6" s="102">
        <f>B2+B3-B4</f>
        <v>0</v>
      </c>
      <c r="C6" s="102">
        <f>B6+C3-C4</f>
        <v>0</v>
      </c>
      <c r="D6" s="102">
        <f t="shared" ref="D6:M6" si="1">C6+D3-D4</f>
        <v>0</v>
      </c>
      <c r="E6" s="102">
        <f t="shared" si="1"/>
        <v>0</v>
      </c>
      <c r="F6" s="102">
        <f t="shared" si="1"/>
        <v>0</v>
      </c>
      <c r="G6" s="102">
        <f t="shared" si="1"/>
        <v>0</v>
      </c>
      <c r="H6" s="102">
        <f t="shared" si="1"/>
        <v>0</v>
      </c>
      <c r="I6" s="102">
        <f t="shared" si="1"/>
        <v>0</v>
      </c>
      <c r="J6" s="102">
        <f t="shared" si="1"/>
        <v>0</v>
      </c>
      <c r="K6" s="102">
        <f t="shared" si="1"/>
        <v>0</v>
      </c>
      <c r="L6" s="102">
        <f t="shared" si="1"/>
        <v>0</v>
      </c>
      <c r="M6" s="102">
        <f t="shared" si="1"/>
        <v>0</v>
      </c>
      <c r="N6" s="102"/>
      <c r="O6" s="102"/>
    </row>
    <row r="7" spans="1:19" ht="16.5" customHeight="1">
      <c r="A7" s="40"/>
      <c r="B7" s="43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  <c r="N7" s="101"/>
      <c r="O7" s="101"/>
    </row>
    <row r="8" spans="1:19" ht="16.5" customHeight="1" thickBot="1">
      <c r="A8" s="40"/>
      <c r="B8" s="43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101"/>
      <c r="O8" s="101"/>
    </row>
    <row r="9" spans="1:19" ht="16.5" customHeight="1" thickTop="1">
      <c r="A9" s="74" t="s">
        <v>12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  <c r="N9" s="103"/>
      <c r="O9" s="103"/>
    </row>
    <row r="10" spans="1:19" ht="16.5" customHeight="1">
      <c r="A10" s="41" t="s">
        <v>71</v>
      </c>
      <c r="B10" s="100">
        <f>Jan!D6</f>
        <v>0</v>
      </c>
      <c r="C10" s="100">
        <f>Fev!D6</f>
        <v>0</v>
      </c>
      <c r="D10" s="100">
        <f>Mar!D6</f>
        <v>0</v>
      </c>
      <c r="E10" s="100">
        <f>Abr!D6</f>
        <v>0</v>
      </c>
      <c r="F10" s="100">
        <f>Mai!D6</f>
        <v>0</v>
      </c>
      <c r="G10" s="100">
        <f>Jun!D6</f>
        <v>0</v>
      </c>
      <c r="H10" s="100">
        <f>Jul!D6</f>
        <v>0</v>
      </c>
      <c r="I10" s="100">
        <f>Ago!D6</f>
        <v>0</v>
      </c>
      <c r="J10" s="100">
        <f>Set!D6</f>
        <v>0</v>
      </c>
      <c r="K10" s="100">
        <f>Out!D6</f>
        <v>0</v>
      </c>
      <c r="L10" s="100">
        <f>Nov!D6</f>
        <v>0</v>
      </c>
      <c r="M10" s="100">
        <f>Dez!D6</f>
        <v>0</v>
      </c>
      <c r="N10" s="102">
        <f>SUM(tblRenda36[[#This Row],[jan]:[dec]])</f>
        <v>0</v>
      </c>
      <c r="O10" s="102">
        <f>tblRenda36[[#This Row],[year]]/12</f>
        <v>0</v>
      </c>
    </row>
    <row r="11" spans="1:19" ht="16.5" customHeight="1">
      <c r="A11" s="41" t="s">
        <v>72</v>
      </c>
      <c r="B11" s="100">
        <f>Jan!D7</f>
        <v>0</v>
      </c>
      <c r="C11" s="100">
        <f>Fev!D7</f>
        <v>0</v>
      </c>
      <c r="D11" s="100">
        <f>Mar!D7</f>
        <v>0</v>
      </c>
      <c r="E11" s="100">
        <f>Abr!D7</f>
        <v>0</v>
      </c>
      <c r="F11" s="100">
        <f>Mai!D7</f>
        <v>0</v>
      </c>
      <c r="G11" s="100">
        <f>Jun!D7</f>
        <v>0</v>
      </c>
      <c r="H11" s="100">
        <f>Jul!D7</f>
        <v>0</v>
      </c>
      <c r="I11" s="100">
        <f>Ago!D7</f>
        <v>0</v>
      </c>
      <c r="J11" s="100">
        <f>Set!D7</f>
        <v>0</v>
      </c>
      <c r="K11" s="100">
        <f>Out!D7</f>
        <v>0</v>
      </c>
      <c r="L11" s="100">
        <f>Nov!D7</f>
        <v>0</v>
      </c>
      <c r="M11" s="100">
        <f>Dez!D7</f>
        <v>0</v>
      </c>
      <c r="N11" s="102">
        <f>SUM(tblRenda36[[#This Row],[jan]:[dec]])</f>
        <v>0</v>
      </c>
      <c r="O11" s="102">
        <f>tblRenda36[[#This Row],[year]]/12</f>
        <v>0</v>
      </c>
    </row>
    <row r="12" spans="1:19" ht="16.5" customHeight="1">
      <c r="A12" s="41" t="s">
        <v>73</v>
      </c>
      <c r="B12" s="100">
        <f>Jan!D8</f>
        <v>0</v>
      </c>
      <c r="C12" s="100">
        <f>Fev!D8</f>
        <v>0</v>
      </c>
      <c r="D12" s="100">
        <f>Mar!D8</f>
        <v>0</v>
      </c>
      <c r="E12" s="100">
        <f>Abr!D8</f>
        <v>0</v>
      </c>
      <c r="F12" s="100">
        <f>Mai!D8</f>
        <v>0</v>
      </c>
      <c r="G12" s="100">
        <f>Jun!D8</f>
        <v>0</v>
      </c>
      <c r="H12" s="100">
        <f>Jul!D8</f>
        <v>0</v>
      </c>
      <c r="I12" s="100">
        <f>Ago!D8</f>
        <v>0</v>
      </c>
      <c r="J12" s="100">
        <f>Set!D8</f>
        <v>0</v>
      </c>
      <c r="K12" s="100">
        <f>Out!D8</f>
        <v>0</v>
      </c>
      <c r="L12" s="100">
        <f>Nov!D8</f>
        <v>0</v>
      </c>
      <c r="M12" s="100">
        <f>Dez!D8</f>
        <v>0</v>
      </c>
      <c r="N12" s="102">
        <f>SUM(tblRenda36[[#This Row],[jan]:[dec]])</f>
        <v>0</v>
      </c>
      <c r="O12" s="102">
        <f>tblRenda36[[#This Row],[year]]/12</f>
        <v>0</v>
      </c>
    </row>
    <row r="13" spans="1:19" s="70" customFormat="1" ht="16.5" customHeight="1">
      <c r="A13" s="104" t="s">
        <v>13</v>
      </c>
      <c r="B13" s="104">
        <f>SUM(tblRenda36[jan])</f>
        <v>0</v>
      </c>
      <c r="C13" s="104">
        <f>SUM(tblRenda36[feb])</f>
        <v>0</v>
      </c>
      <c r="D13" s="104">
        <f>SUM(tblRenda36[mar])</f>
        <v>0</v>
      </c>
      <c r="E13" s="104">
        <f>SUM(tblRenda36[apr])</f>
        <v>0</v>
      </c>
      <c r="F13" s="104">
        <f>SUM(tblRenda36[may])</f>
        <v>0</v>
      </c>
      <c r="G13" s="104">
        <f>SUM(tblRenda36[jun])</f>
        <v>0</v>
      </c>
      <c r="H13" s="104">
        <f>SUM(tblRenda36[jul])</f>
        <v>0</v>
      </c>
      <c r="I13" s="104">
        <f>SUM(tblRenda36[aug])</f>
        <v>0</v>
      </c>
      <c r="J13" s="104">
        <f>SUM(tblRenda36[sep])</f>
        <v>0</v>
      </c>
      <c r="K13" s="104">
        <f>SUM(tblRenda36[oct])</f>
        <v>0</v>
      </c>
      <c r="L13" s="104">
        <f>SUM(tblRenda36[nov])</f>
        <v>0</v>
      </c>
      <c r="M13" s="104">
        <f>SUM(tblRenda36[dec])</f>
        <v>0</v>
      </c>
      <c r="N13" s="104">
        <f>SUM(tblRenda36[year])</f>
        <v>0</v>
      </c>
      <c r="O13" s="104">
        <f>tblRenda36[[#Totals],[year]]/12</f>
        <v>0</v>
      </c>
    </row>
    <row r="14" spans="1:19" ht="16.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01"/>
      <c r="O14" s="101"/>
    </row>
    <row r="15" spans="1:19" ht="16.5" customHeight="1" thickBot="1">
      <c r="A15" s="40"/>
      <c r="B15" s="43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101"/>
      <c r="O15" s="101"/>
    </row>
    <row r="16" spans="1:19" ht="16.5" customHeight="1" thickTop="1">
      <c r="A16" s="74" t="s">
        <v>63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103"/>
      <c r="O16" s="103"/>
    </row>
    <row r="17" spans="1:15" ht="16.5" customHeight="1">
      <c r="A17" s="41" t="s">
        <v>68</v>
      </c>
      <c r="B17" s="100">
        <f>Jan!C13</f>
        <v>0</v>
      </c>
      <c r="C17" s="100">
        <f>Fev!C13</f>
        <v>0</v>
      </c>
      <c r="D17" s="100">
        <f>Mar!C13</f>
        <v>0</v>
      </c>
      <c r="E17" s="100">
        <f>Abr!C13</f>
        <v>0</v>
      </c>
      <c r="F17" s="100">
        <f xml:space="preserve"> Mai!C13</f>
        <v>0</v>
      </c>
      <c r="G17" s="100">
        <f>Jun!C13</f>
        <v>0</v>
      </c>
      <c r="H17" s="100">
        <f>Jul!C13</f>
        <v>0</v>
      </c>
      <c r="I17" s="100">
        <f>Ago!C13</f>
        <v>0</v>
      </c>
      <c r="J17" s="100">
        <f>Set!C13</f>
        <v>0</v>
      </c>
      <c r="K17" s="100">
        <f>Out!C13</f>
        <v>0</v>
      </c>
      <c r="L17" s="100">
        <f>Nov!C13</f>
        <v>0</v>
      </c>
      <c r="M17" s="100">
        <f>Dez!C13</f>
        <v>0</v>
      </c>
      <c r="N17" s="102">
        <f>SUM(tblCategoriaDespesa_0137[[#This Row],[jan]:[dec]])</f>
        <v>0</v>
      </c>
      <c r="O17" s="102">
        <f>tblCategoriaDespesa_0137[[#This Row],[year]]/12</f>
        <v>0</v>
      </c>
    </row>
    <row r="18" spans="1:15" ht="16.5" customHeight="1">
      <c r="A18" s="41" t="s">
        <v>69</v>
      </c>
      <c r="B18" s="100">
        <f>Jan!C14</f>
        <v>0</v>
      </c>
      <c r="C18" s="100">
        <f>Fev!C14</f>
        <v>0</v>
      </c>
      <c r="D18" s="100">
        <f>Mar!C14</f>
        <v>0</v>
      </c>
      <c r="E18" s="100">
        <f>Abr!C14</f>
        <v>0</v>
      </c>
      <c r="F18" s="100">
        <f xml:space="preserve"> Mai!C14</f>
        <v>0</v>
      </c>
      <c r="G18" s="100">
        <f>Jun!C14</f>
        <v>0</v>
      </c>
      <c r="H18" s="100">
        <f>Jul!C14</f>
        <v>0</v>
      </c>
      <c r="I18" s="100">
        <f>Ago!C14</f>
        <v>0</v>
      </c>
      <c r="J18" s="100">
        <f>Set!C14</f>
        <v>0</v>
      </c>
      <c r="K18" s="100">
        <f>Out!C14</f>
        <v>0</v>
      </c>
      <c r="L18" s="100">
        <f>Nov!C14</f>
        <v>0</v>
      </c>
      <c r="M18" s="100">
        <f>Dez!C14</f>
        <v>0</v>
      </c>
      <c r="N18" s="102">
        <f>SUM(tblCategoriaDespesa_0137[[#This Row],[jan]:[dec]])</f>
        <v>0</v>
      </c>
      <c r="O18" s="102">
        <f>tblCategoriaDespesa_0137[[#This Row],[year]]/12</f>
        <v>0</v>
      </c>
    </row>
    <row r="19" spans="1:15" ht="16.5" customHeight="1">
      <c r="A19" s="41" t="s">
        <v>70</v>
      </c>
      <c r="B19" s="100">
        <f>Jan!C15</f>
        <v>0</v>
      </c>
      <c r="C19" s="100">
        <f>Fev!C15</f>
        <v>0</v>
      </c>
      <c r="D19" s="100">
        <f>Mar!C15</f>
        <v>0</v>
      </c>
      <c r="E19" s="100">
        <f>Abr!C15</f>
        <v>0</v>
      </c>
      <c r="F19" s="100">
        <f xml:space="preserve"> Mai!C15</f>
        <v>0</v>
      </c>
      <c r="G19" s="100">
        <f>Jun!C15</f>
        <v>0</v>
      </c>
      <c r="H19" s="100">
        <f>Jul!C15</f>
        <v>0</v>
      </c>
      <c r="I19" s="100">
        <f>Ago!C15</f>
        <v>0</v>
      </c>
      <c r="J19" s="100">
        <f>Set!C15</f>
        <v>0</v>
      </c>
      <c r="K19" s="100">
        <f>Out!C15</f>
        <v>0</v>
      </c>
      <c r="L19" s="100">
        <f>Nov!C15</f>
        <v>0</v>
      </c>
      <c r="M19" s="100">
        <f>Dez!C15</f>
        <v>0</v>
      </c>
      <c r="N19" s="102">
        <f>SUM(tblCategoriaDespesa_0137[[#This Row],[jan]:[dec]])</f>
        <v>0</v>
      </c>
      <c r="O19" s="102">
        <f>tblCategoriaDespesa_0137[[#This Row],[year]]/12</f>
        <v>0</v>
      </c>
    </row>
    <row r="20" spans="1:15" ht="16.5" customHeight="1">
      <c r="A20" s="41" t="s">
        <v>74</v>
      </c>
      <c r="B20" s="100">
        <f>Jan!C16</f>
        <v>0</v>
      </c>
      <c r="C20" s="100">
        <f>Fev!C16</f>
        <v>0</v>
      </c>
      <c r="D20" s="100">
        <f>Mar!C16</f>
        <v>0</v>
      </c>
      <c r="E20" s="100">
        <f>Abr!C16</f>
        <v>0</v>
      </c>
      <c r="F20" s="100">
        <f xml:space="preserve"> Mai!C16</f>
        <v>0</v>
      </c>
      <c r="G20" s="100">
        <f>Jun!C16</f>
        <v>0</v>
      </c>
      <c r="H20" s="100">
        <f>Jul!C16</f>
        <v>0</v>
      </c>
      <c r="I20" s="100">
        <f>Ago!C16</f>
        <v>0</v>
      </c>
      <c r="J20" s="100">
        <f>Set!C16</f>
        <v>0</v>
      </c>
      <c r="K20" s="100">
        <f>Out!C16</f>
        <v>0</v>
      </c>
      <c r="L20" s="100">
        <f>Nov!C16</f>
        <v>0</v>
      </c>
      <c r="M20" s="100">
        <f>Dez!C16</f>
        <v>0</v>
      </c>
      <c r="N20" s="102">
        <f>SUM(tblCategoriaDespesa_0137[[#This Row],[jan]:[dec]])</f>
        <v>0</v>
      </c>
      <c r="O20" s="102">
        <f>tblCategoriaDespesa_0137[[#This Row],[year]]/12</f>
        <v>0</v>
      </c>
    </row>
    <row r="21" spans="1:15" ht="16.5" customHeight="1">
      <c r="A21" s="41" t="s">
        <v>75</v>
      </c>
      <c r="B21" s="100">
        <f>Jan!C17</f>
        <v>0</v>
      </c>
      <c r="C21" s="100">
        <f>Fev!C17</f>
        <v>0</v>
      </c>
      <c r="D21" s="100">
        <f>Mar!C17</f>
        <v>0</v>
      </c>
      <c r="E21" s="100">
        <f>Abr!C17</f>
        <v>0</v>
      </c>
      <c r="F21" s="100">
        <f xml:space="preserve"> Mai!C17</f>
        <v>0</v>
      </c>
      <c r="G21" s="100">
        <f>Jun!C17</f>
        <v>0</v>
      </c>
      <c r="H21" s="100">
        <f>Jul!C17</f>
        <v>0</v>
      </c>
      <c r="I21" s="100">
        <f>Ago!C17</f>
        <v>0</v>
      </c>
      <c r="J21" s="100">
        <f>Set!C17</f>
        <v>0</v>
      </c>
      <c r="K21" s="100">
        <f>Out!C17</f>
        <v>0</v>
      </c>
      <c r="L21" s="100">
        <f>Nov!C17</f>
        <v>0</v>
      </c>
      <c r="M21" s="100">
        <f>Dez!C17</f>
        <v>0</v>
      </c>
      <c r="N21" s="102">
        <f>SUM(tblCategoriaDespesa_0137[[#This Row],[jan]:[dec]])</f>
        <v>0</v>
      </c>
      <c r="O21" s="102">
        <f>tblCategoriaDespesa_0137[[#This Row],[year]]/12</f>
        <v>0</v>
      </c>
    </row>
    <row r="22" spans="1:15" ht="16.5" customHeight="1">
      <c r="A22" s="41" t="s">
        <v>76</v>
      </c>
      <c r="B22" s="100">
        <f>Jan!C18</f>
        <v>0</v>
      </c>
      <c r="C22" s="100">
        <f>Fev!C18</f>
        <v>0</v>
      </c>
      <c r="D22" s="100">
        <f>Mar!C18</f>
        <v>0</v>
      </c>
      <c r="E22" s="100">
        <f>Abr!C18</f>
        <v>0</v>
      </c>
      <c r="F22" s="100">
        <f xml:space="preserve"> Mai!C18</f>
        <v>0</v>
      </c>
      <c r="G22" s="100">
        <f>Jun!C18</f>
        <v>0</v>
      </c>
      <c r="H22" s="100">
        <f>Jul!C18</f>
        <v>0</v>
      </c>
      <c r="I22" s="100">
        <f>Ago!C18</f>
        <v>0</v>
      </c>
      <c r="J22" s="100">
        <f>Set!C18</f>
        <v>0</v>
      </c>
      <c r="K22" s="100">
        <f>Out!C18</f>
        <v>0</v>
      </c>
      <c r="L22" s="100">
        <f>Nov!C18</f>
        <v>0</v>
      </c>
      <c r="M22" s="100">
        <f>Dez!C18</f>
        <v>0</v>
      </c>
      <c r="N22" s="102">
        <f>SUM(tblCategoriaDespesa_0137[[#This Row],[jan]:[dec]])</f>
        <v>0</v>
      </c>
      <c r="O22" s="102">
        <f>tblCategoriaDespesa_0137[[#This Row],[year]]/12</f>
        <v>0</v>
      </c>
    </row>
    <row r="23" spans="1:15" ht="16.5" customHeight="1">
      <c r="A23" s="41" t="s">
        <v>77</v>
      </c>
      <c r="B23" s="100">
        <f>Jan!C19</f>
        <v>0</v>
      </c>
      <c r="C23" s="100">
        <f>Fev!C19</f>
        <v>0</v>
      </c>
      <c r="D23" s="100">
        <f>Mar!C19</f>
        <v>0</v>
      </c>
      <c r="E23" s="100">
        <f>Abr!C19</f>
        <v>0</v>
      </c>
      <c r="F23" s="100">
        <f xml:space="preserve"> Mai!C19</f>
        <v>0</v>
      </c>
      <c r="G23" s="100">
        <f>Jun!C19</f>
        <v>0</v>
      </c>
      <c r="H23" s="100">
        <f>Jul!C19</f>
        <v>0</v>
      </c>
      <c r="I23" s="100">
        <f>Ago!C19</f>
        <v>0</v>
      </c>
      <c r="J23" s="100">
        <f>Set!C19</f>
        <v>0</v>
      </c>
      <c r="K23" s="100">
        <f>Out!C19</f>
        <v>0</v>
      </c>
      <c r="L23" s="100">
        <f>Nov!C19</f>
        <v>0</v>
      </c>
      <c r="M23" s="100">
        <f>Dez!C19</f>
        <v>0</v>
      </c>
      <c r="N23" s="102">
        <f>SUM(tblCategoriaDespesa_0137[[#This Row],[jan]:[dec]])</f>
        <v>0</v>
      </c>
      <c r="O23" s="102">
        <f>tblCategoriaDespesa_0137[[#This Row],[year]]/12</f>
        <v>0</v>
      </c>
    </row>
    <row r="24" spans="1:15" ht="16.5" customHeight="1">
      <c r="A24" s="41" t="s">
        <v>78</v>
      </c>
      <c r="B24" s="100">
        <f>Jan!C20</f>
        <v>0</v>
      </c>
      <c r="C24" s="100">
        <f>Fev!C20</f>
        <v>0</v>
      </c>
      <c r="D24" s="100">
        <f>Mar!C20</f>
        <v>0</v>
      </c>
      <c r="E24" s="100">
        <f>Abr!C20</f>
        <v>0</v>
      </c>
      <c r="F24" s="100">
        <f xml:space="preserve"> Mai!C20</f>
        <v>0</v>
      </c>
      <c r="G24" s="100">
        <f>Jun!C20</f>
        <v>0</v>
      </c>
      <c r="H24" s="100">
        <f>Jul!C20</f>
        <v>0</v>
      </c>
      <c r="I24" s="100">
        <f>Ago!C20</f>
        <v>0</v>
      </c>
      <c r="J24" s="100">
        <f>Set!C20</f>
        <v>0</v>
      </c>
      <c r="K24" s="100">
        <f>Out!C20</f>
        <v>0</v>
      </c>
      <c r="L24" s="100">
        <f>Nov!C20</f>
        <v>0</v>
      </c>
      <c r="M24" s="100">
        <f>Dez!C20</f>
        <v>0</v>
      </c>
      <c r="N24" s="102">
        <f>SUM(tblCategoriaDespesa_0137[[#This Row],[jan]:[dec]])</f>
        <v>0</v>
      </c>
      <c r="O24" s="102">
        <f>tblCategoriaDespesa_0137[[#This Row],[year]]/12</f>
        <v>0</v>
      </c>
    </row>
    <row r="25" spans="1:15" ht="16.5" customHeight="1">
      <c r="A25" s="41" t="s">
        <v>79</v>
      </c>
      <c r="B25" s="100">
        <f>Jan!C21</f>
        <v>0</v>
      </c>
      <c r="C25" s="100">
        <f>Fev!C21</f>
        <v>0</v>
      </c>
      <c r="D25" s="100">
        <f>Mar!C21</f>
        <v>0</v>
      </c>
      <c r="E25" s="100">
        <f>Abr!C21</f>
        <v>0</v>
      </c>
      <c r="F25" s="100">
        <f xml:space="preserve"> Mai!C21</f>
        <v>0</v>
      </c>
      <c r="G25" s="100">
        <f>Jun!C21</f>
        <v>0</v>
      </c>
      <c r="H25" s="100">
        <f>Jul!C21</f>
        <v>0</v>
      </c>
      <c r="I25" s="100">
        <f>Ago!C21</f>
        <v>0</v>
      </c>
      <c r="J25" s="100">
        <f>Set!C21</f>
        <v>0</v>
      </c>
      <c r="K25" s="100">
        <f>Out!C21</f>
        <v>0</v>
      </c>
      <c r="L25" s="100">
        <f>Nov!C21</f>
        <v>0</v>
      </c>
      <c r="M25" s="100">
        <f>Dez!C21</f>
        <v>0</v>
      </c>
      <c r="N25" s="102">
        <f>SUM(tblCategoriaDespesa_0137[[#This Row],[jan]:[dec]])</f>
        <v>0</v>
      </c>
      <c r="O25" s="102">
        <f>tblCategoriaDespesa_0137[[#This Row],[year]]/12</f>
        <v>0</v>
      </c>
    </row>
    <row r="26" spans="1:15" ht="16.5" customHeight="1">
      <c r="A26" s="41" t="s">
        <v>80</v>
      </c>
      <c r="B26" s="100">
        <f>Jan!C22</f>
        <v>0</v>
      </c>
      <c r="C26" s="100">
        <f>Fev!C22</f>
        <v>0</v>
      </c>
      <c r="D26" s="100">
        <f>Mar!C22</f>
        <v>0</v>
      </c>
      <c r="E26" s="100">
        <f>Abr!C22</f>
        <v>0</v>
      </c>
      <c r="F26" s="100">
        <f xml:space="preserve"> Mai!C22</f>
        <v>0</v>
      </c>
      <c r="G26" s="100">
        <f>Jun!C22</f>
        <v>0</v>
      </c>
      <c r="H26" s="100">
        <f>Jul!C22</f>
        <v>0</v>
      </c>
      <c r="I26" s="100">
        <f>Ago!C22</f>
        <v>0</v>
      </c>
      <c r="J26" s="100">
        <f>Set!C22</f>
        <v>0</v>
      </c>
      <c r="K26" s="100">
        <f>Out!C22</f>
        <v>0</v>
      </c>
      <c r="L26" s="100">
        <f>Nov!C22</f>
        <v>0</v>
      </c>
      <c r="M26" s="100">
        <f>Dez!C22</f>
        <v>0</v>
      </c>
      <c r="N26" s="102">
        <f>SUM(tblCategoriaDespesa_0137[[#This Row],[jan]:[dec]])</f>
        <v>0</v>
      </c>
      <c r="O26" s="102">
        <f>tblCategoriaDespesa_0137[[#This Row],[year]]/12</f>
        <v>0</v>
      </c>
    </row>
    <row r="27" spans="1:15" ht="16.5" customHeight="1">
      <c r="A27" s="41" t="s">
        <v>81</v>
      </c>
      <c r="B27" s="100">
        <f>Jan!C23</f>
        <v>0</v>
      </c>
      <c r="C27" s="100">
        <f>Fev!C23</f>
        <v>0</v>
      </c>
      <c r="D27" s="100">
        <f>Mar!C23</f>
        <v>0</v>
      </c>
      <c r="E27" s="100">
        <f>Abr!C23</f>
        <v>0</v>
      </c>
      <c r="F27" s="100">
        <f xml:space="preserve"> Mai!C23</f>
        <v>0</v>
      </c>
      <c r="G27" s="100">
        <f>Jun!C23</f>
        <v>0</v>
      </c>
      <c r="H27" s="100">
        <f>Jul!C23</f>
        <v>0</v>
      </c>
      <c r="I27" s="100">
        <f>Ago!C23</f>
        <v>0</v>
      </c>
      <c r="J27" s="100">
        <f>Set!C23</f>
        <v>0</v>
      </c>
      <c r="K27" s="100">
        <f>Out!C23</f>
        <v>0</v>
      </c>
      <c r="L27" s="100">
        <f>Nov!C23</f>
        <v>0</v>
      </c>
      <c r="M27" s="100">
        <f>Dez!C23</f>
        <v>0</v>
      </c>
      <c r="N27" s="102">
        <f>SUM(tblCategoriaDespesa_0137[[#This Row],[jan]:[dec]])</f>
        <v>0</v>
      </c>
      <c r="O27" s="102">
        <f>tblCategoriaDespesa_0137[[#This Row],[year]]/12</f>
        <v>0</v>
      </c>
    </row>
    <row r="28" spans="1:15" ht="16.5" customHeight="1">
      <c r="A28" s="41" t="s">
        <v>82</v>
      </c>
      <c r="B28" s="100">
        <f>Jan!C24</f>
        <v>0</v>
      </c>
      <c r="C28" s="100">
        <f>Fev!C24</f>
        <v>0</v>
      </c>
      <c r="D28" s="100">
        <f>Mar!C24</f>
        <v>0</v>
      </c>
      <c r="E28" s="100">
        <f>Abr!C24</f>
        <v>0</v>
      </c>
      <c r="F28" s="100">
        <f xml:space="preserve"> Mai!C24</f>
        <v>0</v>
      </c>
      <c r="G28" s="100">
        <f>Jun!C24</f>
        <v>0</v>
      </c>
      <c r="H28" s="100">
        <f>Jul!C24</f>
        <v>0</v>
      </c>
      <c r="I28" s="100">
        <f>Ago!C24</f>
        <v>0</v>
      </c>
      <c r="J28" s="100">
        <f>Set!C24</f>
        <v>0</v>
      </c>
      <c r="K28" s="100">
        <f>Out!C24</f>
        <v>0</v>
      </c>
      <c r="L28" s="100">
        <f>Nov!C24</f>
        <v>0</v>
      </c>
      <c r="M28" s="100">
        <f>Dez!C24</f>
        <v>0</v>
      </c>
      <c r="N28" s="102">
        <f>SUM(tblCategoriaDespesa_0137[[#This Row],[jan]:[dec]])</f>
        <v>0</v>
      </c>
      <c r="O28" s="102">
        <f>tblCategoriaDespesa_0137[[#This Row],[year]]/12</f>
        <v>0</v>
      </c>
    </row>
    <row r="29" spans="1:15" ht="16.5" customHeight="1">
      <c r="A29" s="41" t="s">
        <v>83</v>
      </c>
      <c r="B29" s="100">
        <f>Jan!C25</f>
        <v>0</v>
      </c>
      <c r="C29" s="100">
        <f>Fev!C25</f>
        <v>0</v>
      </c>
      <c r="D29" s="100">
        <f>Mar!C25</f>
        <v>0</v>
      </c>
      <c r="E29" s="100">
        <f>Abr!C25</f>
        <v>0</v>
      </c>
      <c r="F29" s="100">
        <f xml:space="preserve"> Mai!C25</f>
        <v>0</v>
      </c>
      <c r="G29" s="100">
        <f>Jun!C25</f>
        <v>0</v>
      </c>
      <c r="H29" s="100">
        <f>Jul!C25</f>
        <v>0</v>
      </c>
      <c r="I29" s="100">
        <f>Ago!C25</f>
        <v>0</v>
      </c>
      <c r="J29" s="100">
        <f>Set!C25</f>
        <v>0</v>
      </c>
      <c r="K29" s="100">
        <f>Out!C25</f>
        <v>0</v>
      </c>
      <c r="L29" s="100">
        <f>Nov!C25</f>
        <v>0</v>
      </c>
      <c r="M29" s="100">
        <f>Dez!C25</f>
        <v>0</v>
      </c>
      <c r="N29" s="102">
        <f>SUM(tblCategoriaDespesa_0137[[#This Row],[jan]:[dec]])</f>
        <v>0</v>
      </c>
      <c r="O29" s="102">
        <f>tblCategoriaDespesa_0137[[#This Row],[year]]/12</f>
        <v>0</v>
      </c>
    </row>
    <row r="30" spans="1:15" ht="16.5" customHeight="1">
      <c r="A30" s="41" t="s">
        <v>84</v>
      </c>
      <c r="B30" s="100">
        <f>Jan!C26</f>
        <v>0</v>
      </c>
      <c r="C30" s="100">
        <f>Fev!C26</f>
        <v>0</v>
      </c>
      <c r="D30" s="100">
        <f>Mar!C26</f>
        <v>0</v>
      </c>
      <c r="E30" s="100">
        <f>Abr!C26</f>
        <v>0</v>
      </c>
      <c r="F30" s="100">
        <f xml:space="preserve"> Mai!C26</f>
        <v>0</v>
      </c>
      <c r="G30" s="100">
        <f>Jun!C26</f>
        <v>0</v>
      </c>
      <c r="H30" s="100">
        <f>Jul!C26</f>
        <v>0</v>
      </c>
      <c r="I30" s="100">
        <f>Ago!C26</f>
        <v>0</v>
      </c>
      <c r="J30" s="100">
        <f>Set!C26</f>
        <v>0</v>
      </c>
      <c r="K30" s="100">
        <f>Out!C26</f>
        <v>0</v>
      </c>
      <c r="L30" s="100">
        <f>Nov!C26</f>
        <v>0</v>
      </c>
      <c r="M30" s="100">
        <f>Dez!C26</f>
        <v>0</v>
      </c>
      <c r="N30" s="102">
        <f>SUM(tblCategoriaDespesa_0137[[#This Row],[jan]:[dec]])</f>
        <v>0</v>
      </c>
      <c r="O30" s="102">
        <f>tblCategoriaDespesa_0137[[#This Row],[year]]/12</f>
        <v>0</v>
      </c>
    </row>
    <row r="31" spans="1:15" ht="16.5" customHeight="1">
      <c r="A31" s="41" t="s">
        <v>85</v>
      </c>
      <c r="B31" s="100">
        <f>Jan!C27</f>
        <v>0</v>
      </c>
      <c r="C31" s="100">
        <f>Fev!C27</f>
        <v>0</v>
      </c>
      <c r="D31" s="100">
        <f>Mar!C27</f>
        <v>0</v>
      </c>
      <c r="E31" s="100">
        <f>Abr!C27</f>
        <v>0</v>
      </c>
      <c r="F31" s="100">
        <f xml:space="preserve"> Mai!C27</f>
        <v>0</v>
      </c>
      <c r="G31" s="100">
        <f>Jun!C27</f>
        <v>0</v>
      </c>
      <c r="H31" s="100">
        <f>Jul!C27</f>
        <v>0</v>
      </c>
      <c r="I31" s="100">
        <f>Ago!C27</f>
        <v>0</v>
      </c>
      <c r="J31" s="100">
        <f>Set!C27</f>
        <v>0</v>
      </c>
      <c r="K31" s="100">
        <f>Out!C27</f>
        <v>0</v>
      </c>
      <c r="L31" s="100">
        <f>Nov!C27</f>
        <v>0</v>
      </c>
      <c r="M31" s="100">
        <f>Dez!C27</f>
        <v>0</v>
      </c>
      <c r="N31" s="102">
        <f>SUM(tblCategoriaDespesa_0137[[#This Row],[jan]:[dec]])</f>
        <v>0</v>
      </c>
      <c r="O31" s="102">
        <f>tblCategoriaDespesa_0137[[#This Row],[year]]/12</f>
        <v>0</v>
      </c>
    </row>
    <row r="32" spans="1:15" s="70" customFormat="1" ht="16.5" customHeight="1">
      <c r="A32" s="105" t="str">
        <f>UPPER("Total " &amp; A16)</f>
        <v>TOTAL DESPESA 1</v>
      </c>
      <c r="B32" s="105">
        <f>SUM(tblCategoriaDespesa_0137[jan])</f>
        <v>0</v>
      </c>
      <c r="C32" s="105">
        <f>SUM(tblCategoriaDespesa_0137[feb])</f>
        <v>0</v>
      </c>
      <c r="D32" s="105">
        <f>SUM(tblCategoriaDespesa_0137[mar])</f>
        <v>0</v>
      </c>
      <c r="E32" s="105">
        <f>SUM(tblCategoriaDespesa_0137[apr])</f>
        <v>0</v>
      </c>
      <c r="F32" s="105">
        <f>SUM(tblCategoriaDespesa_0137[may])</f>
        <v>0</v>
      </c>
      <c r="G32" s="105">
        <f>SUM(tblCategoriaDespesa_0137[jun])</f>
        <v>0</v>
      </c>
      <c r="H32" s="105">
        <f>SUM(tblCategoriaDespesa_0137[jul])</f>
        <v>0</v>
      </c>
      <c r="I32" s="105">
        <f>SUM(tblCategoriaDespesa_0137[aug])</f>
        <v>0</v>
      </c>
      <c r="J32" s="105">
        <f>SUM(tblCategoriaDespesa_0137[sep])</f>
        <v>0</v>
      </c>
      <c r="K32" s="105">
        <f>SUM(tblCategoriaDespesa_0137[oct])</f>
        <v>0</v>
      </c>
      <c r="L32" s="105">
        <f>SUM(tblCategoriaDespesa_0137[nov])</f>
        <v>0</v>
      </c>
      <c r="M32" s="105">
        <f>SUM(tblCategoriaDespesa_0137[dec])</f>
        <v>0</v>
      </c>
      <c r="N32" s="105">
        <f>SUM(tblCategoriaDespesa_0137[year])</f>
        <v>0</v>
      </c>
      <c r="O32" s="105">
        <f>tblCategoriaDespesa_0137[[#Totals],[year]]/12</f>
        <v>0</v>
      </c>
    </row>
    <row r="33" spans="1:15" ht="16.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01"/>
      <c r="O33" s="101"/>
    </row>
    <row r="34" spans="1:15" ht="16.5" customHeight="1" thickBot="1">
      <c r="A34" s="40"/>
      <c r="B34" s="43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101"/>
      <c r="O34" s="101"/>
    </row>
    <row r="35" spans="1:15" ht="16.5" customHeight="1" thickTop="1">
      <c r="A35" s="74" t="s">
        <v>64</v>
      </c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103"/>
      <c r="O35" s="103"/>
    </row>
    <row r="36" spans="1:15" ht="16.5" customHeight="1">
      <c r="A36" s="41" t="s">
        <v>68</v>
      </c>
      <c r="B36" s="100">
        <f>Jan!H13</f>
        <v>0</v>
      </c>
      <c r="C36" s="100">
        <f>Fev!H13</f>
        <v>0</v>
      </c>
      <c r="D36" s="100">
        <f>Mar!H13</f>
        <v>0</v>
      </c>
      <c r="E36" s="100">
        <f>Abr!H13</f>
        <v>0</v>
      </c>
      <c r="F36" s="100">
        <f>Mai!H13</f>
        <v>0</v>
      </c>
      <c r="G36" s="100">
        <f>Jun!H13</f>
        <v>0</v>
      </c>
      <c r="H36" s="100">
        <f>Jul!H13</f>
        <v>0</v>
      </c>
      <c r="I36" s="100">
        <f>Ago!H13</f>
        <v>0</v>
      </c>
      <c r="J36" s="100">
        <f>Set!H13</f>
        <v>0</v>
      </c>
      <c r="K36" s="100">
        <f>Out!H13</f>
        <v>0</v>
      </c>
      <c r="L36" s="100">
        <f>Nov!H13</f>
        <v>0</v>
      </c>
      <c r="M36" s="100">
        <f>Dez!H13</f>
        <v>0</v>
      </c>
      <c r="N36" s="102">
        <f>SUM(tblCategoriaDespesa_0339[[#This Row],[jan]:[dec]])</f>
        <v>0</v>
      </c>
      <c r="O36" s="102">
        <f>tblCategoriaDespesa_0339[[#This Row],[year]]/12</f>
        <v>0</v>
      </c>
    </row>
    <row r="37" spans="1:15" ht="16.5" customHeight="1">
      <c r="A37" s="41" t="s">
        <v>69</v>
      </c>
      <c r="B37" s="100">
        <f>Jan!H14</f>
        <v>0</v>
      </c>
      <c r="C37" s="100">
        <f>Fev!H14</f>
        <v>0</v>
      </c>
      <c r="D37" s="100">
        <f>Mar!H14</f>
        <v>0</v>
      </c>
      <c r="E37" s="100">
        <f>Abr!H14</f>
        <v>0</v>
      </c>
      <c r="F37" s="100">
        <f>Mai!H14</f>
        <v>0</v>
      </c>
      <c r="G37" s="100">
        <f>Jun!H14</f>
        <v>0</v>
      </c>
      <c r="H37" s="100">
        <f>Jul!H14</f>
        <v>0</v>
      </c>
      <c r="I37" s="100">
        <f>Ago!H14</f>
        <v>0</v>
      </c>
      <c r="J37" s="100">
        <f>Set!H14</f>
        <v>0</v>
      </c>
      <c r="K37" s="100">
        <f>Out!H14</f>
        <v>0</v>
      </c>
      <c r="L37" s="100">
        <f>Nov!H14</f>
        <v>0</v>
      </c>
      <c r="M37" s="100">
        <f>Dez!H14</f>
        <v>0</v>
      </c>
      <c r="N37" s="102">
        <f>SUM(tblCategoriaDespesa_0339[[#This Row],[jan]:[dec]])</f>
        <v>0</v>
      </c>
      <c r="O37" s="102">
        <f>tblCategoriaDespesa_0339[[#This Row],[year]]/12</f>
        <v>0</v>
      </c>
    </row>
    <row r="38" spans="1:15" ht="16.5" customHeight="1">
      <c r="A38" s="41" t="s">
        <v>70</v>
      </c>
      <c r="B38" s="100">
        <f>Jan!H15</f>
        <v>0</v>
      </c>
      <c r="C38" s="100">
        <f>Fev!H15</f>
        <v>0</v>
      </c>
      <c r="D38" s="100">
        <f>Mar!H15</f>
        <v>0</v>
      </c>
      <c r="E38" s="100">
        <f>Abr!H15</f>
        <v>0</v>
      </c>
      <c r="F38" s="100">
        <f>Mai!H15</f>
        <v>0</v>
      </c>
      <c r="G38" s="100">
        <f>Jun!H15</f>
        <v>0</v>
      </c>
      <c r="H38" s="100">
        <f>Jul!H15</f>
        <v>0</v>
      </c>
      <c r="I38" s="100">
        <f>Ago!H15</f>
        <v>0</v>
      </c>
      <c r="J38" s="100">
        <f>Set!H15</f>
        <v>0</v>
      </c>
      <c r="K38" s="100">
        <f>Out!H15</f>
        <v>0</v>
      </c>
      <c r="L38" s="100">
        <f>Nov!H15</f>
        <v>0</v>
      </c>
      <c r="M38" s="100">
        <f>Dez!H15</f>
        <v>0</v>
      </c>
      <c r="N38" s="102">
        <f>SUM(tblCategoriaDespesa_0339[[#This Row],[jan]:[dec]])</f>
        <v>0</v>
      </c>
      <c r="O38" s="102">
        <f>tblCategoriaDespesa_0339[[#This Row],[year]]/12</f>
        <v>0</v>
      </c>
    </row>
    <row r="39" spans="1:15" ht="16.5" customHeight="1">
      <c r="A39" s="41" t="s">
        <v>74</v>
      </c>
      <c r="B39" s="100">
        <f>Jan!H16</f>
        <v>0</v>
      </c>
      <c r="C39" s="100">
        <f>Fev!H16</f>
        <v>0</v>
      </c>
      <c r="D39" s="100">
        <f>Mar!H16</f>
        <v>0</v>
      </c>
      <c r="E39" s="100">
        <f>Abr!H16</f>
        <v>0</v>
      </c>
      <c r="F39" s="100">
        <f>Mai!H16</f>
        <v>0</v>
      </c>
      <c r="G39" s="100">
        <f>Jun!H16</f>
        <v>0</v>
      </c>
      <c r="H39" s="100">
        <f>Jul!H16</f>
        <v>0</v>
      </c>
      <c r="I39" s="100">
        <f>Ago!H16</f>
        <v>0</v>
      </c>
      <c r="J39" s="100">
        <f>Set!H16</f>
        <v>0</v>
      </c>
      <c r="K39" s="100">
        <f>Out!H16</f>
        <v>0</v>
      </c>
      <c r="L39" s="100">
        <f>Nov!H16</f>
        <v>0</v>
      </c>
      <c r="M39" s="100">
        <f>Dez!H16</f>
        <v>0</v>
      </c>
      <c r="N39" s="102">
        <f>SUM(tblCategoriaDespesa_0339[[#This Row],[jan]:[dec]])</f>
        <v>0</v>
      </c>
      <c r="O39" s="102">
        <f>tblCategoriaDespesa_0339[[#This Row],[year]]/12</f>
        <v>0</v>
      </c>
    </row>
    <row r="40" spans="1:15" ht="16.5" customHeight="1">
      <c r="A40" s="41" t="s">
        <v>75</v>
      </c>
      <c r="B40" s="100">
        <f>Jan!H17</f>
        <v>0</v>
      </c>
      <c r="C40" s="100">
        <f>Fev!H17</f>
        <v>0</v>
      </c>
      <c r="D40" s="100">
        <f>Mar!H17</f>
        <v>0</v>
      </c>
      <c r="E40" s="100">
        <f>Abr!H17</f>
        <v>0</v>
      </c>
      <c r="F40" s="100">
        <f>Mai!H17</f>
        <v>0</v>
      </c>
      <c r="G40" s="100">
        <f>Jun!H17</f>
        <v>0</v>
      </c>
      <c r="H40" s="100">
        <f>Jul!H17</f>
        <v>0</v>
      </c>
      <c r="I40" s="100">
        <f>Ago!H17</f>
        <v>0</v>
      </c>
      <c r="J40" s="100">
        <f>Set!H17</f>
        <v>0</v>
      </c>
      <c r="K40" s="100">
        <f>Out!H17</f>
        <v>0</v>
      </c>
      <c r="L40" s="100">
        <f>Nov!H17</f>
        <v>0</v>
      </c>
      <c r="M40" s="100">
        <f>Dez!H17</f>
        <v>0</v>
      </c>
      <c r="N40" s="102">
        <f>SUM(tblCategoriaDespesa_0339[[#This Row],[jan]:[dec]])</f>
        <v>0</v>
      </c>
      <c r="O40" s="102">
        <f>tblCategoriaDespesa_0339[[#This Row],[year]]/12</f>
        <v>0</v>
      </c>
    </row>
    <row r="41" spans="1:15" s="70" customFormat="1" ht="16.5" customHeight="1">
      <c r="A41" s="104" t="str">
        <f>UPPER("Total " &amp; A35)</f>
        <v>TOTAL DESPESA 2</v>
      </c>
      <c r="B41" s="104">
        <f>SUM(tblCategoriaDespesa_0339[jan])</f>
        <v>0</v>
      </c>
      <c r="C41" s="104">
        <f>SUM(tblCategoriaDespesa_0339[feb])</f>
        <v>0</v>
      </c>
      <c r="D41" s="104">
        <f>SUM(tblCategoriaDespesa_0339[mar])</f>
        <v>0</v>
      </c>
      <c r="E41" s="104">
        <f>SUM(tblCategoriaDespesa_0339[apr])</f>
        <v>0</v>
      </c>
      <c r="F41" s="104">
        <f>SUM(tblCategoriaDespesa_0339[may])</f>
        <v>0</v>
      </c>
      <c r="G41" s="104">
        <f>SUM(tblCategoriaDespesa_0339[jun])</f>
        <v>0</v>
      </c>
      <c r="H41" s="104">
        <f>SUM(tblCategoriaDespesa_0339[jul])</f>
        <v>0</v>
      </c>
      <c r="I41" s="104">
        <f>SUM(tblCategoriaDespesa_0339[aug])</f>
        <v>0</v>
      </c>
      <c r="J41" s="104">
        <f>SUM(tblCategoriaDespesa_0339[sep])</f>
        <v>0</v>
      </c>
      <c r="K41" s="104">
        <f>SUM(tblCategoriaDespesa_0339[oct])</f>
        <v>0</v>
      </c>
      <c r="L41" s="104">
        <f>SUM(tblCategoriaDespesa_0339[nov])</f>
        <v>0</v>
      </c>
      <c r="M41" s="104">
        <f>SUM(tblCategoriaDespesa_0339[dec])</f>
        <v>0</v>
      </c>
      <c r="N41" s="104">
        <f>SUM(tblCategoriaDespesa_0339[year])</f>
        <v>0</v>
      </c>
      <c r="O41" s="104">
        <f>tblCategoriaDespesa_0339[[#Totals],[year]]/12</f>
        <v>0</v>
      </c>
    </row>
    <row r="42" spans="1:15" ht="16.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06"/>
      <c r="O42" s="106"/>
    </row>
    <row r="43" spans="1:15" ht="16.5" customHeight="1" thickBot="1">
      <c r="A43" s="40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106"/>
      <c r="O43" s="106"/>
    </row>
    <row r="44" spans="1:15" ht="16.5" customHeight="1" thickTop="1">
      <c r="A44" s="74" t="s">
        <v>65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  <c r="N44" s="107"/>
      <c r="O44" s="107"/>
    </row>
    <row r="45" spans="1:15" ht="16.5" customHeight="1">
      <c r="A45" s="41" t="s">
        <v>68</v>
      </c>
      <c r="B45" s="100">
        <f>Jan!H21</f>
        <v>0</v>
      </c>
      <c r="C45" s="100">
        <f>Fev!H21</f>
        <v>0</v>
      </c>
      <c r="D45" s="100">
        <f>Mar!H21</f>
        <v>0</v>
      </c>
      <c r="E45" s="100">
        <f>Abr!H21</f>
        <v>0</v>
      </c>
      <c r="F45" s="100">
        <f>Mai!H21</f>
        <v>0</v>
      </c>
      <c r="G45" s="100">
        <f>Jun!H21</f>
        <v>0</v>
      </c>
      <c r="H45" s="100">
        <f>Jul!H21</f>
        <v>0</v>
      </c>
      <c r="I45" s="100">
        <f>Ago!H21</f>
        <v>0</v>
      </c>
      <c r="J45" s="100">
        <f>Set!H21</f>
        <v>0</v>
      </c>
      <c r="K45" s="100">
        <f>Out!H21</f>
        <v>0</v>
      </c>
      <c r="L45" s="100">
        <f>Nov!H21</f>
        <v>0</v>
      </c>
      <c r="M45" s="100">
        <f>Dez!H21</f>
        <v>0</v>
      </c>
      <c r="N45" s="102">
        <f>SUM(tblCategoriaDespesa_0440[[#This Row],[jan]:[dec]])</f>
        <v>0</v>
      </c>
      <c r="O45" s="102">
        <f>tblCategoriaDespesa_0440[[#This Row],[year]]/12</f>
        <v>0</v>
      </c>
    </row>
    <row r="46" spans="1:15" ht="16.5" customHeight="1">
      <c r="A46" s="41" t="s">
        <v>69</v>
      </c>
      <c r="B46" s="41">
        <f>Jan!H22</f>
        <v>0</v>
      </c>
      <c r="C46" s="41">
        <f>Fev!H22</f>
        <v>0</v>
      </c>
      <c r="D46" s="41">
        <f>Mar!H22</f>
        <v>0</v>
      </c>
      <c r="E46" s="41">
        <f>Abr!H22</f>
        <v>0</v>
      </c>
      <c r="F46" s="41">
        <f>Mai!H22</f>
        <v>0</v>
      </c>
      <c r="G46" s="41">
        <f>Jun!H22</f>
        <v>0</v>
      </c>
      <c r="H46" s="41">
        <f>Jul!H22</f>
        <v>0</v>
      </c>
      <c r="I46" s="41">
        <f>Ago!H22</f>
        <v>0</v>
      </c>
      <c r="J46" s="41">
        <f>Set!H22</f>
        <v>0</v>
      </c>
      <c r="K46" s="41">
        <f>Out!H22</f>
        <v>0</v>
      </c>
      <c r="L46" s="41">
        <f>Nov!H22</f>
        <v>0</v>
      </c>
      <c r="M46" s="41">
        <f>Dez!H22</f>
        <v>0</v>
      </c>
      <c r="N46" s="102">
        <f>SUM(tblCategoriaDespesa_0440[[#This Row],[jan]:[dec]])</f>
        <v>0</v>
      </c>
      <c r="O46" s="102">
        <f>tblCategoriaDespesa_0440[[#This Row],[year]]/12</f>
        <v>0</v>
      </c>
    </row>
    <row r="47" spans="1:15" s="70" customFormat="1" ht="16.5" customHeight="1">
      <c r="A47" s="104" t="str">
        <f>UPPER("Total " &amp; A44)</f>
        <v>TOTAL DESPESA 3</v>
      </c>
      <c r="B47" s="104">
        <f>SUM(tblCategoriaDespesa_0440[jan])</f>
        <v>0</v>
      </c>
      <c r="C47" s="104">
        <f>SUM(tblCategoriaDespesa_0440[feb])</f>
        <v>0</v>
      </c>
      <c r="D47" s="104">
        <f>SUM(tblCategoriaDespesa_0440[mar])</f>
        <v>0</v>
      </c>
      <c r="E47" s="104">
        <f>SUM(tblCategoriaDespesa_0440[apr])</f>
        <v>0</v>
      </c>
      <c r="F47" s="104">
        <f>SUM(tblCategoriaDespesa_0440[may])</f>
        <v>0</v>
      </c>
      <c r="G47" s="104">
        <f>SUM(tblCategoriaDespesa_0440[jun])</f>
        <v>0</v>
      </c>
      <c r="H47" s="104">
        <f>SUM(tblCategoriaDespesa_0440[jul])</f>
        <v>0</v>
      </c>
      <c r="I47" s="104">
        <f>SUM(tblCategoriaDespesa_0440[aug])</f>
        <v>0</v>
      </c>
      <c r="J47" s="104">
        <f>SUM(tblCategoriaDespesa_0440[sep])</f>
        <v>0</v>
      </c>
      <c r="K47" s="104">
        <f>SUM(tblCategoriaDespesa_0440[oct])</f>
        <v>0</v>
      </c>
      <c r="L47" s="104">
        <f>SUM(tblCategoriaDespesa_0440[nov])</f>
        <v>0</v>
      </c>
      <c r="M47" s="104">
        <f>SUM(tblCategoriaDespesa_0440[dec])</f>
        <v>0</v>
      </c>
      <c r="N47" s="104">
        <f>SUM(tblCategoriaDespesa_0440[year])</f>
        <v>0</v>
      </c>
      <c r="O47" s="104">
        <f>tblCategoriaDespesa_0440[[#Totals],[year]]/12</f>
        <v>0</v>
      </c>
    </row>
    <row r="48" spans="1:15" ht="16.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06"/>
      <c r="O48" s="106"/>
    </row>
    <row r="49" spans="1:15" ht="16.5" customHeight="1" thickBot="1">
      <c r="A49" s="40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/>
      <c r="N49" s="106"/>
      <c r="O49" s="106"/>
    </row>
    <row r="50" spans="1:15" ht="16.5" customHeight="1" thickTop="1">
      <c r="A50" s="74" t="s">
        <v>66</v>
      </c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5"/>
      <c r="N50" s="107"/>
      <c r="O50" s="107"/>
    </row>
    <row r="51" spans="1:15" ht="16.5" customHeight="1">
      <c r="A51" s="41" t="s">
        <v>68</v>
      </c>
      <c r="B51" s="100">
        <f>Jan!H26</f>
        <v>0</v>
      </c>
      <c r="C51" s="100">
        <f>Fev!H26</f>
        <v>0</v>
      </c>
      <c r="D51" s="100">
        <f>Mar!H26</f>
        <v>0</v>
      </c>
      <c r="E51" s="100">
        <f>Abr!H26</f>
        <v>0</v>
      </c>
      <c r="F51" s="100">
        <f>Mai!H26</f>
        <v>0</v>
      </c>
      <c r="G51" s="100">
        <f>Jun!H26</f>
        <v>0</v>
      </c>
      <c r="H51" s="100">
        <f>Jul!H26</f>
        <v>0</v>
      </c>
      <c r="I51" s="100">
        <f>Ago!H26</f>
        <v>0</v>
      </c>
      <c r="J51" s="100">
        <f>Set!H26</f>
        <v>0</v>
      </c>
      <c r="K51" s="100">
        <f>Out!H26</f>
        <v>0</v>
      </c>
      <c r="L51" s="100">
        <f>Nov!H26</f>
        <v>0</v>
      </c>
      <c r="M51" s="100">
        <f>Dez!H26</f>
        <v>0</v>
      </c>
      <c r="N51" s="102">
        <f>SUM(tblCategoriaDespesa_0541[[#This Row],[jan]:[dec]])</f>
        <v>0</v>
      </c>
      <c r="O51" s="102">
        <f>tblCategoriaDespesa_0541[[#This Row],[year]]/12</f>
        <v>0</v>
      </c>
    </row>
    <row r="52" spans="1:15" ht="16.5" customHeight="1">
      <c r="A52" s="102" t="str">
        <f>UPPER("Total " &amp; A50)</f>
        <v>TOTAL DESPESA 4</v>
      </c>
      <c r="B52" s="102">
        <f>SUM(tblCategoriaDespesa_0541[jan])</f>
        <v>0</v>
      </c>
      <c r="C52" s="102">
        <f>SUM(tblCategoriaDespesa_0541[feb])</f>
        <v>0</v>
      </c>
      <c r="D52" s="102">
        <f>SUM(tblCategoriaDespesa_0541[mar])</f>
        <v>0</v>
      </c>
      <c r="E52" s="102">
        <f>SUM(tblCategoriaDespesa_0541[apr])</f>
        <v>0</v>
      </c>
      <c r="F52" s="102">
        <f>SUM(tblCategoriaDespesa_0541[may])</f>
        <v>0</v>
      </c>
      <c r="G52" s="102">
        <f>SUM(tblCategoriaDespesa_0541[jun])</f>
        <v>0</v>
      </c>
      <c r="H52" s="102">
        <f>SUM(tblCategoriaDespesa_0541[jul])</f>
        <v>0</v>
      </c>
      <c r="I52" s="102">
        <f>SUM(tblCategoriaDespesa_0541[aug])</f>
        <v>0</v>
      </c>
      <c r="J52" s="102">
        <f>SUM(tblCategoriaDespesa_0541[sep])</f>
        <v>0</v>
      </c>
      <c r="K52" s="102">
        <f>SUM(tblCategoriaDespesa_0541[oct])</f>
        <v>0</v>
      </c>
      <c r="L52" s="102">
        <f>SUM(tblCategoriaDespesa_0541[nov])</f>
        <v>0</v>
      </c>
      <c r="M52" s="102">
        <f>SUM(tblCategoriaDespesa_0541[dec])</f>
        <v>0</v>
      </c>
      <c r="N52" s="102">
        <f>SUM(tblCategoriaDespesa_0541[year])</f>
        <v>0</v>
      </c>
      <c r="O52" s="102">
        <f>tblCategoriaDespesa_0541[[#Totals],[year]]/12</f>
        <v>0</v>
      </c>
    </row>
    <row r="53" spans="1:15" ht="16.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06"/>
      <c r="O53" s="106"/>
    </row>
    <row r="54" spans="1:15" ht="16.5" customHeight="1" thickBot="1">
      <c r="A54" s="40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2"/>
      <c r="N54" s="106"/>
      <c r="O54" s="106"/>
    </row>
    <row r="55" spans="1:15" ht="16.5" customHeight="1" thickTop="1">
      <c r="A55" s="74" t="s">
        <v>67</v>
      </c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107"/>
      <c r="O55" s="107"/>
    </row>
    <row r="56" spans="1:15" ht="16.5" customHeight="1">
      <c r="A56" s="41" t="s">
        <v>68</v>
      </c>
      <c r="B56" s="100">
        <f>Jan!C31</f>
        <v>0</v>
      </c>
      <c r="C56" s="100">
        <f>Fev!C31</f>
        <v>0</v>
      </c>
      <c r="D56" s="100">
        <f>Mar!C31</f>
        <v>0</v>
      </c>
      <c r="E56" s="100">
        <f>Abr!C31</f>
        <v>0</v>
      </c>
      <c r="F56" s="100">
        <f>Mai!C31</f>
        <v>0</v>
      </c>
      <c r="G56" s="100">
        <f>Jun!C31</f>
        <v>0</v>
      </c>
      <c r="H56" s="100">
        <f>Jul!C31</f>
        <v>0</v>
      </c>
      <c r="I56" s="100">
        <f>Ago!C31</f>
        <v>0</v>
      </c>
      <c r="J56" s="100">
        <f>Set!C31</f>
        <v>0</v>
      </c>
      <c r="K56" s="100">
        <f>Out!C31</f>
        <v>0</v>
      </c>
      <c r="L56" s="100">
        <f>Nov!C31</f>
        <v>0</v>
      </c>
      <c r="M56" s="100">
        <f>Dez!C31</f>
        <v>0</v>
      </c>
      <c r="N56" s="102">
        <f>SUM(tblCategoriaDespesa_0642[[#This Row],[jan]:[dec]])</f>
        <v>0</v>
      </c>
      <c r="O56" s="102">
        <f>tblCategoriaDespesa_0642[[#This Row],[year]]/12</f>
        <v>0</v>
      </c>
    </row>
    <row r="57" spans="1:15" ht="16.5" customHeight="1">
      <c r="A57" s="41" t="s">
        <v>69</v>
      </c>
      <c r="B57" s="41">
        <f>Jan!C32</f>
        <v>0</v>
      </c>
      <c r="C57" s="41">
        <f>Fev!C32</f>
        <v>0</v>
      </c>
      <c r="D57" s="41">
        <f>Mar!C32</f>
        <v>0</v>
      </c>
      <c r="E57" s="41">
        <f>Abr!C32</f>
        <v>0</v>
      </c>
      <c r="F57" s="41">
        <f>Mai!C32</f>
        <v>0</v>
      </c>
      <c r="G57" s="41">
        <f>Jun!C32</f>
        <v>0</v>
      </c>
      <c r="H57" s="41">
        <f>Jul!C32</f>
        <v>0</v>
      </c>
      <c r="I57" s="41">
        <f>Ago!C32</f>
        <v>0</v>
      </c>
      <c r="J57" s="41">
        <f>Set!C32</f>
        <v>0</v>
      </c>
      <c r="K57" s="41">
        <f>Out!C32</f>
        <v>0</v>
      </c>
      <c r="L57" s="41">
        <f>Nov!C32</f>
        <v>0</v>
      </c>
      <c r="M57" s="41">
        <f>Dez!C32</f>
        <v>0</v>
      </c>
      <c r="N57" s="102">
        <f>SUM(tblCategoriaDespesa_0642[[#This Row],[jan]:[dec]])</f>
        <v>0</v>
      </c>
      <c r="O57" s="102">
        <f>tblCategoriaDespesa_0642[[#This Row],[year]]/12</f>
        <v>0</v>
      </c>
    </row>
    <row r="58" spans="1:15" ht="16.5" customHeight="1">
      <c r="A58" s="104" t="str">
        <f>UPPER("Total " &amp; A55)</f>
        <v>TOTAL DESPESA 5</v>
      </c>
      <c r="B58" s="104">
        <f>SUM(tblCategoriaDespesa_0642[jan])</f>
        <v>0</v>
      </c>
      <c r="C58" s="104">
        <f>SUM(tblCategoriaDespesa_0642[feb])</f>
        <v>0</v>
      </c>
      <c r="D58" s="104">
        <f>SUM(tblCategoriaDespesa_0642[mar])</f>
        <v>0</v>
      </c>
      <c r="E58" s="104">
        <f>SUM(tblCategoriaDespesa_0642[apr])</f>
        <v>0</v>
      </c>
      <c r="F58" s="104">
        <f>SUM(tblCategoriaDespesa_0642[may])</f>
        <v>0</v>
      </c>
      <c r="G58" s="104">
        <f>SUM(tblCategoriaDespesa_0642[jun])</f>
        <v>0</v>
      </c>
      <c r="H58" s="104">
        <f>SUM(tblCategoriaDespesa_0642[jul])</f>
        <v>0</v>
      </c>
      <c r="I58" s="104">
        <f>SUM(tblCategoriaDespesa_0642[aug])</f>
        <v>0</v>
      </c>
      <c r="J58" s="104">
        <f>SUM(tblCategoriaDespesa_0642[sep])</f>
        <v>0</v>
      </c>
      <c r="K58" s="104">
        <f>SUM(tblCategoriaDespesa_0642[oct])</f>
        <v>0</v>
      </c>
      <c r="L58" s="104">
        <f>SUM(tblCategoriaDespesa_0642[nov])</f>
        <v>0</v>
      </c>
      <c r="M58" s="104">
        <f>SUM(tblCategoriaDespesa_0642[dec])</f>
        <v>0</v>
      </c>
      <c r="N58" s="104">
        <f>SUM(tblCategoriaDespesa_0642[year])</f>
        <v>0</v>
      </c>
      <c r="O58" s="104">
        <f>tblCategoriaDespesa_0642[[#Totals],[year]]/12</f>
        <v>0</v>
      </c>
    </row>
    <row r="59" spans="1:15" ht="16.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06"/>
      <c r="O59" s="106"/>
    </row>
    <row r="60" spans="1:15" ht="16.5" hidden="1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08"/>
      <c r="O60" s="108"/>
    </row>
    <row r="61" spans="1:15" ht="16.5" hidden="1" customHeight="1"/>
    <row r="62" spans="1:15" ht="16.5" hidden="1" customHeight="1"/>
    <row r="63" spans="1:15" ht="16.5" hidden="1" customHeight="1"/>
    <row r="64" spans="1:15" ht="16.5" hidden="1" customHeight="1"/>
    <row r="65" ht="16.5" hidden="1" customHeight="1"/>
    <row r="66" ht="16.5" hidden="1" customHeight="1"/>
    <row r="67" ht="16.5" hidden="1" customHeight="1"/>
    <row r="68" ht="16.5" hidden="1" customHeight="1"/>
    <row r="69" ht="16.5" hidden="1" customHeight="1"/>
    <row r="70" ht="16.5" hidden="1" customHeight="1"/>
    <row r="71" ht="16.5" hidden="1" customHeight="1"/>
    <row r="72" ht="16.5" hidden="1" customHeight="1"/>
    <row r="73" ht="16.5" hidden="1" customHeight="1"/>
    <row r="74" ht="16.5" hidden="1" customHeight="1"/>
    <row r="75" ht="16.5" hidden="1" customHeight="1"/>
    <row r="76" ht="16.5" hidden="1" customHeight="1"/>
    <row r="77" ht="16.5" hidden="1" customHeight="1"/>
    <row r="78" ht="16.5" hidden="1" customHeight="1"/>
    <row r="79" ht="16.5" hidden="1" customHeight="1"/>
    <row r="80" ht="16.5" hidden="1" customHeight="1"/>
    <row r="81" ht="16.5" hidden="1" customHeight="1"/>
    <row r="82" ht="16.5" hidden="1" customHeight="1"/>
    <row r="83" ht="16.5" hidden="1" customHeight="1"/>
    <row r="84" ht="16.5" hidden="1" customHeight="1"/>
    <row r="85" ht="16.5" hidden="1" customHeight="1"/>
    <row r="86" ht="16.5" hidden="1" customHeight="1"/>
    <row r="87" ht="16.5" hidden="1" customHeight="1"/>
    <row r="88" ht="16.5" hidden="1" customHeight="1"/>
    <row r="89" ht="16.5" hidden="1" customHeight="1"/>
    <row r="90" ht="16.5" hidden="1" customHeight="1"/>
    <row r="91" ht="16.5" hidden="1" customHeight="1"/>
    <row r="92" ht="16.5" hidden="1" customHeight="1"/>
    <row r="93" ht="16.5" hidden="1" customHeight="1"/>
    <row r="94" ht="16.5" hidden="1" customHeight="1"/>
    <row r="95" ht="16.5" hidden="1" customHeight="1"/>
    <row r="96" ht="16.5" hidden="1" customHeight="1"/>
    <row r="97" ht="16.5" hidden="1" customHeight="1"/>
    <row r="98" ht="16.5" hidden="1" customHeight="1"/>
    <row r="99" ht="16.5" hidden="1" customHeight="1"/>
    <row r="100" ht="16.5" hidden="1" customHeight="1"/>
    <row r="101" ht="16.5" hidden="1" customHeight="1"/>
    <row r="102" ht="16.5" hidden="1" customHeight="1"/>
    <row r="103" ht="16.5" hidden="1" customHeight="1"/>
    <row r="104" ht="16.5" hidden="1" customHeight="1"/>
    <row r="105" ht="16.5" hidden="1" customHeight="1"/>
    <row r="106" ht="16.5" hidden="1" customHeight="1"/>
    <row r="107" ht="16.5" hidden="1" customHeight="1"/>
    <row r="108" ht="16.5" hidden="1" customHeight="1"/>
    <row r="109" ht="16.5" hidden="1" customHeight="1"/>
    <row r="110" ht="16.5" hidden="1" customHeight="1"/>
    <row r="111" ht="16.5" hidden="1" customHeight="1"/>
    <row r="112" ht="16.5" hidden="1" customHeight="1"/>
    <row r="113" ht="16.5" hidden="1" customHeight="1"/>
    <row r="114" ht="16.5" hidden="1" customHeight="1"/>
    <row r="115" ht="16.5" hidden="1" customHeight="1"/>
    <row r="116" ht="16.5" hidden="1" customHeight="1"/>
    <row r="117" ht="16.5" hidden="1" customHeight="1"/>
    <row r="118" ht="16.5" hidden="1" customHeight="1"/>
    <row r="119" ht="16.5" hidden="1" customHeight="1"/>
    <row r="120" ht="16.5" hidden="1" customHeight="1"/>
    <row r="121" ht="16.5" hidden="1" customHeight="1"/>
    <row r="122" ht="16.5" hidden="1" customHeight="1"/>
    <row r="123" ht="16.5" hidden="1" customHeight="1"/>
    <row r="124" ht="16.5" hidden="1" customHeight="1"/>
  </sheetData>
  <mergeCells count="7">
    <mergeCell ref="A59:M59"/>
    <mergeCell ref="A60:M60"/>
    <mergeCell ref="A14:M14"/>
    <mergeCell ref="A33:M33"/>
    <mergeCell ref="A42:M42"/>
    <mergeCell ref="A48:M48"/>
    <mergeCell ref="A53:M53"/>
  </mergeCells>
  <dataValidations count="7">
    <dataValidation type="list" allowBlank="1" sqref="A16 A35 A44 A50 A55">
      <formula1>categorias_despesas</formula1>
    </dataValidation>
    <dataValidation type="list" allowBlank="1" sqref="A36:A40">
      <formula1>lista_de_categorias_de_despesas_03</formula1>
    </dataValidation>
    <dataValidation type="list" allowBlank="1" sqref="A45:A46">
      <formula1>lista_de_categorias_de_despesas_04</formula1>
    </dataValidation>
    <dataValidation type="list" allowBlank="1" sqref="A51">
      <formula1>lista_de_categorias_de_despesas_05</formula1>
    </dataValidation>
    <dataValidation type="list" allowBlank="1" sqref="A56:A57">
      <formula1>lista_de_categorias_de_despesas_06</formula1>
    </dataValidation>
    <dataValidation type="list" allowBlank="1" sqref="A17:A31">
      <formula1>lista_de_categorias_de_despesas_01</formula1>
    </dataValidation>
    <dataValidation type="list" allowBlank="1" sqref="A10:A12">
      <formula1>renda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57"/>
  <sheetViews>
    <sheetView showGridLines="0" workbookViewId="0">
      <selection activeCell="H26" sqref="H26"/>
    </sheetView>
  </sheetViews>
  <sheetFormatPr defaultRowHeight="12.7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0.5703125" style="1" bestFit="1" customWidth="1"/>
    <col min="6" max="6" width="4.42578125" style="36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>
      <c r="A1" s="25"/>
      <c r="B1" s="98"/>
      <c r="C1" s="27"/>
      <c r="D1" s="27"/>
      <c r="E1" s="28"/>
      <c r="F1" s="63"/>
      <c r="G1" s="28"/>
      <c r="H1" s="27"/>
      <c r="I1" s="26"/>
    </row>
    <row r="2" spans="1:11" ht="12.75" customHeight="1">
      <c r="A2" s="25"/>
      <c r="B2" s="124" t="s">
        <v>32</v>
      </c>
      <c r="C2" s="124"/>
      <c r="D2" s="124"/>
      <c r="E2" s="124"/>
      <c r="F2" s="124"/>
      <c r="G2" s="124"/>
      <c r="H2" s="124"/>
      <c r="I2" s="124"/>
    </row>
    <row r="3" spans="1:11" ht="12.75" customHeight="1">
      <c r="B3" s="124"/>
      <c r="C3" s="124"/>
      <c r="D3" s="124"/>
      <c r="E3" s="124"/>
      <c r="F3" s="124"/>
      <c r="G3" s="124"/>
      <c r="H3" s="124"/>
      <c r="I3" s="124"/>
      <c r="J3" s="24"/>
    </row>
    <row r="4" spans="1:11" ht="38.25" customHeight="1">
      <c r="B4" s="125"/>
      <c r="C4" s="125"/>
      <c r="D4" s="125"/>
      <c r="E4" s="125"/>
      <c r="F4" s="125"/>
      <c r="G4" s="125"/>
      <c r="H4" s="125"/>
      <c r="I4" s="125"/>
      <c r="K4" s="36"/>
    </row>
    <row r="5" spans="1:11" ht="9" customHeight="1">
      <c r="B5" s="126"/>
      <c r="C5" s="126"/>
      <c r="E5" s="20"/>
      <c r="F5" s="64"/>
      <c r="G5" s="99"/>
      <c r="H5" s="23"/>
      <c r="I5" s="22"/>
    </row>
    <row r="6" spans="1:11" ht="15.95" customHeight="1">
      <c r="B6" s="129" t="s">
        <v>7</v>
      </c>
      <c r="C6" s="60" t="s">
        <v>60</v>
      </c>
      <c r="D6" s="61"/>
      <c r="E6" s="20"/>
      <c r="F6" s="64"/>
      <c r="G6" s="127" t="s">
        <v>6</v>
      </c>
      <c r="H6" s="127"/>
      <c r="I6" s="128">
        <f>D9-(C28+H27+C33+H18+H23)</f>
        <v>0</v>
      </c>
    </row>
    <row r="7" spans="1:11" ht="15.95" customHeight="1">
      <c r="B7" s="130"/>
      <c r="C7" s="60" t="s">
        <v>61</v>
      </c>
      <c r="D7" s="61"/>
      <c r="E7" s="20"/>
      <c r="F7" s="64"/>
      <c r="G7" s="127"/>
      <c r="H7" s="127"/>
      <c r="I7" s="128"/>
      <c r="J7" s="21">
        <f>I6</f>
        <v>0</v>
      </c>
    </row>
    <row r="8" spans="1:11" ht="15.95" customHeight="1">
      <c r="B8" s="130"/>
      <c r="C8" s="69" t="s">
        <v>62</v>
      </c>
      <c r="D8" s="69"/>
      <c r="E8" s="20"/>
      <c r="F8" s="64"/>
      <c r="G8" s="127"/>
      <c r="H8" s="127"/>
      <c r="I8" s="128"/>
    </row>
    <row r="9" spans="1:11" ht="15.95" customHeight="1">
      <c r="B9" s="131"/>
      <c r="C9" s="68" t="s">
        <v>5</v>
      </c>
      <c r="D9" s="78">
        <f>SUM(D6:D8)</f>
        <v>0</v>
      </c>
      <c r="E9" s="20"/>
      <c r="F9" s="64"/>
      <c r="G9" s="127" t="s">
        <v>4</v>
      </c>
      <c r="H9" s="127"/>
      <c r="I9" s="79" t="str">
        <f>IF($D$9&lt;&gt;0,IF($I$10/$D$9&lt;&gt;0,$I$10/$D$9,""),"")</f>
        <v/>
      </c>
    </row>
    <row r="10" spans="1:11" ht="15.95" customHeight="1">
      <c r="B10" s="130"/>
      <c r="E10" s="20"/>
      <c r="F10" s="64"/>
      <c r="G10" s="127" t="s">
        <v>15</v>
      </c>
      <c r="H10" s="127"/>
      <c r="I10" s="80">
        <f>SUM(C28,H27,C33,H29,H23,H18)</f>
        <v>0</v>
      </c>
    </row>
    <row r="11" spans="1:11" ht="15.95" customHeight="1">
      <c r="C11" s="19"/>
      <c r="D11" s="18"/>
      <c r="E11" s="17"/>
      <c r="F11" s="64"/>
      <c r="G11" s="17"/>
      <c r="H11" s="16"/>
      <c r="I11" s="15"/>
      <c r="K11" s="36"/>
    </row>
    <row r="12" spans="1:11" ht="15.75" customHeight="1">
      <c r="A12" s="11"/>
      <c r="B12" s="81" t="s">
        <v>63</v>
      </c>
      <c r="C12" s="82" t="s">
        <v>3</v>
      </c>
      <c r="D12" s="82" t="s">
        <v>2</v>
      </c>
      <c r="E12" s="83" t="s">
        <v>31</v>
      </c>
      <c r="F12" s="5"/>
      <c r="G12" s="87" t="s">
        <v>64</v>
      </c>
      <c r="H12" s="88" t="s">
        <v>1</v>
      </c>
      <c r="I12" s="88" t="s">
        <v>2</v>
      </c>
      <c r="J12" s="89" t="s">
        <v>31</v>
      </c>
    </row>
    <row r="13" spans="1:11" ht="15.75" customHeight="1">
      <c r="B13" s="65" t="s">
        <v>45</v>
      </c>
      <c r="C13" s="61"/>
      <c r="D13" s="85"/>
      <c r="E13" s="67"/>
      <c r="G13" s="65" t="s">
        <v>45</v>
      </c>
      <c r="H13" s="61"/>
      <c r="I13" s="85"/>
      <c r="J13" s="67"/>
    </row>
    <row r="14" spans="1:11" ht="15.75" customHeight="1">
      <c r="B14" s="65" t="s">
        <v>46</v>
      </c>
      <c r="C14" s="61"/>
      <c r="D14" s="85" t="s">
        <v>42</v>
      </c>
      <c r="E14" s="67"/>
      <c r="G14" s="65" t="s">
        <v>46</v>
      </c>
      <c r="H14" s="61"/>
      <c r="I14" s="85"/>
      <c r="J14" s="67"/>
    </row>
    <row r="15" spans="1:11" ht="15.75" customHeight="1">
      <c r="B15" s="65" t="s">
        <v>47</v>
      </c>
      <c r="C15" s="61"/>
      <c r="D15" s="85"/>
      <c r="E15" s="67"/>
      <c r="G15" s="65" t="s">
        <v>47</v>
      </c>
      <c r="H15" s="61"/>
      <c r="I15" s="85"/>
      <c r="J15" s="67"/>
    </row>
    <row r="16" spans="1:11" ht="15.75" customHeight="1">
      <c r="B16" s="65" t="s">
        <v>48</v>
      </c>
      <c r="C16" s="66"/>
      <c r="D16" s="85"/>
      <c r="E16" s="67"/>
      <c r="G16" s="65" t="s">
        <v>48</v>
      </c>
      <c r="H16" s="61"/>
      <c r="I16" s="85"/>
      <c r="J16" s="67"/>
    </row>
    <row r="17" spans="1:10" ht="15.75" customHeight="1">
      <c r="B17" s="65" t="s">
        <v>49</v>
      </c>
      <c r="C17" s="61"/>
      <c r="D17" s="85"/>
      <c r="E17" s="67"/>
      <c r="G17" s="65" t="s">
        <v>49</v>
      </c>
      <c r="H17" s="61"/>
      <c r="I17" s="85"/>
      <c r="J17" s="67"/>
    </row>
    <row r="18" spans="1:10" ht="15.75" customHeight="1">
      <c r="B18" s="65" t="s">
        <v>50</v>
      </c>
      <c r="C18" s="66"/>
      <c r="D18" s="85"/>
      <c r="E18" s="67"/>
      <c r="G18" s="84" t="s">
        <v>0</v>
      </c>
      <c r="H18" s="85">
        <f>SUM(H13:H17)</f>
        <v>0</v>
      </c>
      <c r="I18" s="86"/>
      <c r="J18" s="62"/>
    </row>
    <row r="19" spans="1:10" ht="15.75" customHeight="1">
      <c r="B19" s="65" t="s">
        <v>51</v>
      </c>
      <c r="C19" s="61"/>
      <c r="D19" s="85"/>
      <c r="E19" s="67"/>
      <c r="G19" s="8"/>
      <c r="H19" s="6"/>
      <c r="I19" s="6"/>
    </row>
    <row r="20" spans="1:10" ht="15.75" customHeight="1">
      <c r="B20" s="65" t="s">
        <v>52</v>
      </c>
      <c r="C20" s="66"/>
      <c r="D20" s="85"/>
      <c r="E20" s="67"/>
      <c r="F20" s="5"/>
      <c r="G20" s="90" t="s">
        <v>65</v>
      </c>
      <c r="H20" s="82" t="s">
        <v>1</v>
      </c>
      <c r="I20" s="82" t="s">
        <v>2</v>
      </c>
      <c r="J20" s="83" t="s">
        <v>31</v>
      </c>
    </row>
    <row r="21" spans="1:10" ht="15.75" customHeight="1">
      <c r="B21" s="65" t="s">
        <v>53</v>
      </c>
      <c r="C21" s="61"/>
      <c r="D21" s="85"/>
      <c r="E21" s="67"/>
      <c r="G21" s="13"/>
      <c r="H21" s="12"/>
      <c r="I21" s="96"/>
      <c r="J21" s="67"/>
    </row>
    <row r="22" spans="1:10" ht="15.75" customHeight="1">
      <c r="B22" s="65" t="s">
        <v>54</v>
      </c>
      <c r="C22" s="66"/>
      <c r="D22" s="85"/>
      <c r="E22" s="67"/>
      <c r="G22" s="13"/>
      <c r="H22" s="14"/>
      <c r="I22" s="95"/>
      <c r="J22" s="67"/>
    </row>
    <row r="23" spans="1:10" ht="15.75" customHeight="1">
      <c r="B23" s="65" t="s">
        <v>55</v>
      </c>
      <c r="C23" s="61"/>
      <c r="D23" s="85"/>
      <c r="E23" s="67"/>
      <c r="G23" s="91" t="s">
        <v>0</v>
      </c>
      <c r="H23" s="92">
        <f>SUM(H21:H22)</f>
        <v>0</v>
      </c>
      <c r="I23" s="95"/>
    </row>
    <row r="24" spans="1:10" ht="15.75" customHeight="1">
      <c r="A24" s="11"/>
      <c r="B24" s="65" t="s">
        <v>56</v>
      </c>
      <c r="C24" s="66"/>
      <c r="D24" s="85"/>
      <c r="E24" s="67"/>
      <c r="H24" s="1"/>
      <c r="I24" s="1"/>
    </row>
    <row r="25" spans="1:10" ht="15.75" customHeight="1">
      <c r="B25" s="65" t="s">
        <v>57</v>
      </c>
      <c r="C25" s="61"/>
      <c r="D25" s="85"/>
      <c r="E25" s="67"/>
      <c r="F25" s="5"/>
      <c r="G25" s="90" t="s">
        <v>66</v>
      </c>
      <c r="H25" s="82" t="s">
        <v>1</v>
      </c>
      <c r="I25" s="82" t="s">
        <v>2</v>
      </c>
      <c r="J25" s="83" t="s">
        <v>31</v>
      </c>
    </row>
    <row r="26" spans="1:10" ht="15.75" customHeight="1">
      <c r="B26" s="65" t="s">
        <v>58</v>
      </c>
      <c r="C26" s="66"/>
      <c r="D26" s="85"/>
      <c r="E26" s="67"/>
      <c r="G26" s="38"/>
      <c r="H26" s="37"/>
      <c r="I26" s="97"/>
      <c r="J26" s="67"/>
    </row>
    <row r="27" spans="1:10" ht="15.75" customHeight="1">
      <c r="B27" s="65" t="s">
        <v>59</v>
      </c>
      <c r="C27" s="66"/>
      <c r="D27" s="85"/>
      <c r="E27" s="67"/>
      <c r="G27" s="91" t="s">
        <v>0</v>
      </c>
      <c r="H27" s="92">
        <f>SUM(H26:H26)</f>
        <v>0</v>
      </c>
      <c r="I27" s="93"/>
    </row>
    <row r="28" spans="1:10" ht="15.75" customHeight="1">
      <c r="B28" s="84" t="s">
        <v>0</v>
      </c>
      <c r="C28" s="85">
        <f>SUM(C13:C27)</f>
        <v>0</v>
      </c>
      <c r="D28" s="86"/>
      <c r="E28" s="67"/>
      <c r="G28"/>
      <c r="H28"/>
      <c r="I28"/>
      <c r="J28"/>
    </row>
    <row r="29" spans="1:10" ht="15.75" customHeight="1">
      <c r="F29" s="5"/>
      <c r="G29"/>
      <c r="H29"/>
      <c r="I29"/>
      <c r="J29"/>
    </row>
    <row r="30" spans="1:10" ht="15.75" customHeight="1">
      <c r="B30" s="90" t="s">
        <v>67</v>
      </c>
      <c r="C30" s="82" t="s">
        <v>1</v>
      </c>
      <c r="D30" s="94" t="s">
        <v>2</v>
      </c>
      <c r="E30" s="83" t="s">
        <v>31</v>
      </c>
    </row>
    <row r="31" spans="1:10" ht="15.75" customHeight="1">
      <c r="B31" s="13"/>
      <c r="C31" s="12"/>
      <c r="D31" s="96"/>
      <c r="E31" s="67"/>
      <c r="F31" s="6"/>
      <c r="G31" s="6"/>
    </row>
    <row r="32" spans="1:10" ht="15.75" customHeight="1">
      <c r="B32" s="13"/>
      <c r="C32" s="14"/>
      <c r="D32" s="95"/>
      <c r="E32" s="67"/>
      <c r="H32" s="9"/>
      <c r="I32" s="9"/>
    </row>
    <row r="33" spans="2:9" ht="15.75" customHeight="1">
      <c r="B33" s="91" t="s">
        <v>0</v>
      </c>
      <c r="C33" s="92">
        <f>SUM(C31:C32)</f>
        <v>0</v>
      </c>
      <c r="D33" s="92"/>
      <c r="E33" s="62"/>
      <c r="H33" s="6"/>
      <c r="I33" s="6"/>
    </row>
    <row r="34" spans="2:9" ht="15.75" customHeight="1">
      <c r="B34" s="8"/>
      <c r="C34" s="6"/>
      <c r="D34" s="6"/>
      <c r="E34" s="62"/>
      <c r="H34" s="6"/>
      <c r="I34" s="6"/>
    </row>
    <row r="35" spans="2:9" ht="15.75" customHeight="1">
      <c r="B35" s="1"/>
      <c r="C35" s="1"/>
      <c r="D35" s="1"/>
      <c r="F35" s="6"/>
      <c r="G35" s="6"/>
      <c r="H35" s="4"/>
      <c r="I35" s="4"/>
    </row>
    <row r="36" spans="2:9" ht="15.75" customHeight="1">
      <c r="B36" s="1"/>
      <c r="C36" s="1"/>
      <c r="D36" s="1"/>
      <c r="H36" s="1"/>
      <c r="I36" s="1"/>
    </row>
    <row r="37" spans="2:9" ht="15.75" customHeight="1">
      <c r="B37" s="1"/>
      <c r="C37" s="1"/>
      <c r="D37" s="1"/>
      <c r="H37" s="1"/>
      <c r="I37" s="1"/>
    </row>
    <row r="38" spans="2:9" ht="15.75" customHeight="1">
      <c r="B38" s="1"/>
      <c r="C38" s="1"/>
      <c r="D38" s="1"/>
      <c r="H38" s="1"/>
      <c r="I38" s="1"/>
    </row>
    <row r="39" spans="2:9" ht="15.75" customHeight="1">
      <c r="B39" s="1"/>
      <c r="C39" s="1"/>
      <c r="D39" s="1"/>
      <c r="H39" s="1"/>
      <c r="I39" s="1"/>
    </row>
    <row r="40" spans="2:9" ht="15.75" customHeight="1">
      <c r="D40" s="1"/>
      <c r="H40" s="1"/>
      <c r="I40" s="1"/>
    </row>
    <row r="41" spans="2:9" ht="15.75" customHeight="1">
      <c r="G41" s="5"/>
      <c r="H41" s="4"/>
      <c r="I41" s="4"/>
    </row>
    <row r="42" spans="2:9" ht="15.75" customHeight="1">
      <c r="G42" s="10"/>
      <c r="H42" s="9"/>
      <c r="I42" s="9"/>
    </row>
    <row r="43" spans="2:9" ht="15.75" customHeight="1">
      <c r="G43" s="8"/>
      <c r="H43" s="6"/>
      <c r="I43" s="6"/>
    </row>
    <row r="44" spans="2:9" ht="15.75" customHeight="1">
      <c r="G44" s="8"/>
      <c r="H44" s="6"/>
      <c r="I44" s="6"/>
    </row>
    <row r="45" spans="2:9" ht="26.25" customHeight="1">
      <c r="B45" s="1"/>
      <c r="G45" s="8"/>
      <c r="H45" s="6"/>
      <c r="I45" s="6"/>
    </row>
    <row r="46" spans="2:9" ht="15.75" customHeight="1">
      <c r="G46" s="8"/>
      <c r="H46" s="6"/>
      <c r="I46" s="6"/>
    </row>
    <row r="47" spans="2:9" ht="15.75" customHeight="1">
      <c r="G47" s="7"/>
      <c r="H47" s="6"/>
      <c r="I47" s="6"/>
    </row>
    <row r="48" spans="2:9" ht="15.75" customHeight="1"/>
    <row r="49" spans="7:9" ht="15.75" customHeight="1"/>
    <row r="50" spans="7:9" ht="15.75" customHeight="1">
      <c r="G50" s="5"/>
      <c r="H50" s="4"/>
      <c r="I50" s="4"/>
    </row>
    <row r="51" spans="7:9" ht="15.75" customHeight="1">
      <c r="G51" s="122"/>
      <c r="H51" s="122"/>
      <c r="I51" s="123"/>
    </row>
    <row r="52" spans="7:9" ht="15.75" customHeight="1">
      <c r="G52" s="122"/>
      <c r="H52" s="122"/>
      <c r="I52" s="123"/>
    </row>
    <row r="53" spans="7:9" ht="15.75" customHeight="1">
      <c r="G53" s="122"/>
      <c r="H53" s="122"/>
      <c r="I53" s="123"/>
    </row>
    <row r="54" spans="7:9" ht="15.75" customHeight="1">
      <c r="G54" s="122"/>
      <c r="H54" s="122"/>
      <c r="I54" s="123"/>
    </row>
    <row r="55" spans="7:9">
      <c r="G55" s="5"/>
      <c r="H55" s="4"/>
      <c r="I55" s="4"/>
    </row>
    <row r="56" spans="7:9">
      <c r="G56" s="5"/>
      <c r="H56" s="4"/>
      <c r="I56" s="4"/>
    </row>
    <row r="57" spans="7:9">
      <c r="G57" s="5"/>
      <c r="H57" s="4"/>
      <c r="I57" s="4"/>
    </row>
  </sheetData>
  <mergeCells count="11">
    <mergeCell ref="G51:H52"/>
    <mergeCell ref="I51:I52"/>
    <mergeCell ref="G53:H54"/>
    <mergeCell ref="I53:I54"/>
    <mergeCell ref="B2:I4"/>
    <mergeCell ref="B5:C5"/>
    <mergeCell ref="G6:H8"/>
    <mergeCell ref="I6:I8"/>
    <mergeCell ref="G9:H9"/>
    <mergeCell ref="B6:B10"/>
    <mergeCell ref="G10:H10"/>
  </mergeCells>
  <conditionalFormatting sqref="I6:I8">
    <cfRule type="cellIs" dxfId="79" priority="1" operator="lessThan">
      <formula>0</formula>
    </cfRule>
    <cfRule type="cellIs" dxfId="78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11</xdr:row>
                    <xdr:rowOff>180975</xdr:rowOff>
                  </from>
                  <to>
                    <xdr:col>3</xdr:col>
                    <xdr:colOff>933450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12</xdr:row>
                    <xdr:rowOff>180975</xdr:rowOff>
                  </from>
                  <to>
                    <xdr:col>3</xdr:col>
                    <xdr:colOff>933450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161925</xdr:rowOff>
                  </from>
                  <to>
                    <xdr:col>8</xdr:col>
                    <xdr:colOff>923925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171450</xdr:rowOff>
                  </from>
                  <to>
                    <xdr:col>3</xdr:col>
                    <xdr:colOff>933450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161925</xdr:rowOff>
                  </from>
                  <to>
                    <xdr:col>3</xdr:col>
                    <xdr:colOff>933450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0</xdr:rowOff>
                  </from>
                  <to>
                    <xdr:col>8</xdr:col>
                    <xdr:colOff>914400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190500</xdr:rowOff>
                  </from>
                  <to>
                    <xdr:col>8</xdr:col>
                    <xdr:colOff>914400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180975</xdr:rowOff>
                  </from>
                  <to>
                    <xdr:col>8</xdr:col>
                    <xdr:colOff>914400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14</xdr:row>
                    <xdr:rowOff>190500</xdr:rowOff>
                  </from>
                  <to>
                    <xdr:col>8</xdr:col>
                    <xdr:colOff>914400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19</xdr:row>
                    <xdr:rowOff>190500</xdr:rowOff>
                  </from>
                  <to>
                    <xdr:col>8</xdr:col>
                    <xdr:colOff>923925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21</xdr:row>
                    <xdr:rowOff>0</xdr:rowOff>
                  </from>
                  <to>
                    <xdr:col>8</xdr:col>
                    <xdr:colOff>923925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5" name="Check Box 15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180975</xdr:rowOff>
                  </from>
                  <to>
                    <xdr:col>8</xdr:col>
                    <xdr:colOff>914400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6" name="Check Box 1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13</xdr:row>
                    <xdr:rowOff>180975</xdr:rowOff>
                  </from>
                  <to>
                    <xdr:col>3</xdr:col>
                    <xdr:colOff>933450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7" name="Check Box 1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180975</xdr:rowOff>
                  </from>
                  <to>
                    <xdr:col>3</xdr:col>
                    <xdr:colOff>933450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18" name="Check Box 1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180975</xdr:rowOff>
                  </from>
                  <to>
                    <xdr:col>3</xdr:col>
                    <xdr:colOff>933450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19" name="Check Box 2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180975</xdr:rowOff>
                  </from>
                  <to>
                    <xdr:col>3</xdr:col>
                    <xdr:colOff>933450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0" name="Check Box 2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180975</xdr:rowOff>
                  </from>
                  <to>
                    <xdr:col>3</xdr:col>
                    <xdr:colOff>933450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1" name="Check Box 2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180975</xdr:rowOff>
                  </from>
                  <to>
                    <xdr:col>3</xdr:col>
                    <xdr:colOff>933450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2" name="Check Box 2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180975</xdr:rowOff>
                  </from>
                  <to>
                    <xdr:col>3</xdr:col>
                    <xdr:colOff>933450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23" name="Check Box 2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180975</xdr:rowOff>
                  </from>
                  <to>
                    <xdr:col>3</xdr:col>
                    <xdr:colOff>933450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24" name="Check Box 2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180975</xdr:rowOff>
                  </from>
                  <to>
                    <xdr:col>3</xdr:col>
                    <xdr:colOff>933450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25" name="Check Box 2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180975</xdr:rowOff>
                  </from>
                  <to>
                    <xdr:col>3</xdr:col>
                    <xdr:colOff>933450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26" name="Check Box 3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180975</xdr:rowOff>
                  </from>
                  <to>
                    <xdr:col>3</xdr:col>
                    <xdr:colOff>933450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27" name="Check Box 3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180975</xdr:rowOff>
                  </from>
                  <to>
                    <xdr:col>3</xdr:col>
                    <xdr:colOff>933450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28" name="Check Box 3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180975</xdr:rowOff>
                  </from>
                  <to>
                    <xdr:col>3</xdr:col>
                    <xdr:colOff>933450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29" name="Check Box 3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180975</xdr:rowOff>
                  </from>
                  <to>
                    <xdr:col>3</xdr:col>
                    <xdr:colOff>933450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0" name="Check Box 3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180975</xdr:rowOff>
                  </from>
                  <to>
                    <xdr:col>3</xdr:col>
                    <xdr:colOff>933450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1" name="Check Box 3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180975</xdr:rowOff>
                  </from>
                  <to>
                    <xdr:col>3</xdr:col>
                    <xdr:colOff>933450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2" name="Check Box 3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180975</xdr:rowOff>
                  </from>
                  <to>
                    <xdr:col>3</xdr:col>
                    <xdr:colOff>933450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33" name="Check Box 3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180975</xdr:rowOff>
                  </from>
                  <to>
                    <xdr:col>3</xdr:col>
                    <xdr:colOff>933450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34" name="Check Box 3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180975</xdr:rowOff>
                  </from>
                  <to>
                    <xdr:col>3</xdr:col>
                    <xdr:colOff>933450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35" name="Check Box 3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180975</xdr:rowOff>
                  </from>
                  <to>
                    <xdr:col>3</xdr:col>
                    <xdr:colOff>933450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36" name="Check Box 4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180975</xdr:rowOff>
                  </from>
                  <to>
                    <xdr:col>3</xdr:col>
                    <xdr:colOff>933450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37" name="Check Box 4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180975</xdr:rowOff>
                  </from>
                  <to>
                    <xdr:col>3</xdr:col>
                    <xdr:colOff>933450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38" name="Check Box 4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180975</xdr:rowOff>
                  </from>
                  <to>
                    <xdr:col>3</xdr:col>
                    <xdr:colOff>933450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39" name="Check Box 4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180975</xdr:rowOff>
                  </from>
                  <to>
                    <xdr:col>3</xdr:col>
                    <xdr:colOff>933450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0" name="Check Box 4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180975</xdr:rowOff>
                  </from>
                  <to>
                    <xdr:col>3</xdr:col>
                    <xdr:colOff>933450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57"/>
  <sheetViews>
    <sheetView showGridLines="0" topLeftCell="A16" workbookViewId="0">
      <selection activeCell="J7" sqref="J7"/>
    </sheetView>
  </sheetViews>
  <sheetFormatPr defaultRowHeight="12.7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0.5703125" style="1" bestFit="1" customWidth="1"/>
    <col min="6" max="6" width="4.42578125" style="36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>
      <c r="A1" s="25"/>
      <c r="B1" s="98"/>
      <c r="C1" s="27"/>
      <c r="D1" s="27"/>
      <c r="E1" s="28"/>
      <c r="F1" s="63"/>
      <c r="G1" s="28"/>
      <c r="H1" s="27"/>
      <c r="I1" s="26"/>
    </row>
    <row r="2" spans="1:11" ht="12.75" customHeight="1">
      <c r="A2" s="25"/>
      <c r="B2" s="124" t="s">
        <v>33</v>
      </c>
      <c r="C2" s="124"/>
      <c r="D2" s="124"/>
      <c r="E2" s="124"/>
      <c r="F2" s="124"/>
      <c r="G2" s="124"/>
      <c r="H2" s="124"/>
      <c r="I2" s="124"/>
    </row>
    <row r="3" spans="1:11" ht="12.75" customHeight="1">
      <c r="B3" s="124"/>
      <c r="C3" s="124"/>
      <c r="D3" s="124"/>
      <c r="E3" s="124"/>
      <c r="F3" s="124"/>
      <c r="G3" s="124"/>
      <c r="H3" s="124"/>
      <c r="I3" s="124"/>
      <c r="J3" s="24"/>
    </row>
    <row r="4" spans="1:11" ht="38.25" customHeight="1">
      <c r="B4" s="125"/>
      <c r="C4" s="125"/>
      <c r="D4" s="125"/>
      <c r="E4" s="125"/>
      <c r="F4" s="125"/>
      <c r="G4" s="125"/>
      <c r="H4" s="125"/>
      <c r="I4" s="125"/>
      <c r="K4" s="36"/>
    </row>
    <row r="5" spans="1:11" ht="9" customHeight="1">
      <c r="B5" s="126"/>
      <c r="C5" s="126"/>
      <c r="E5" s="20"/>
      <c r="F5" s="64"/>
      <c r="G5" s="99"/>
      <c r="H5" s="23"/>
      <c r="I5" s="22"/>
    </row>
    <row r="6" spans="1:11" ht="15.95" customHeight="1">
      <c r="B6" s="129" t="s">
        <v>7</v>
      </c>
      <c r="C6" s="60" t="s">
        <v>60</v>
      </c>
      <c r="D6" s="61"/>
      <c r="E6" s="20"/>
      <c r="F6" s="64"/>
      <c r="G6" s="127" t="s">
        <v>6</v>
      </c>
      <c r="H6" s="127"/>
      <c r="I6" s="128">
        <f>D9-(C28+H27+C33+H18+H23)</f>
        <v>0</v>
      </c>
    </row>
    <row r="7" spans="1:11" ht="15.95" customHeight="1">
      <c r="B7" s="130"/>
      <c r="C7" s="60" t="s">
        <v>61</v>
      </c>
      <c r="D7" s="61"/>
      <c r="E7" s="20"/>
      <c r="F7" s="64"/>
      <c r="G7" s="127"/>
      <c r="H7" s="127"/>
      <c r="I7" s="128"/>
      <c r="J7" s="21">
        <f>I6</f>
        <v>0</v>
      </c>
    </row>
    <row r="8" spans="1:11" ht="15.95" customHeight="1">
      <c r="B8" s="130"/>
      <c r="C8" s="69" t="s">
        <v>62</v>
      </c>
      <c r="D8" s="69"/>
      <c r="E8" s="20"/>
      <c r="F8" s="64"/>
      <c r="G8" s="127"/>
      <c r="H8" s="127"/>
      <c r="I8" s="128"/>
    </row>
    <row r="9" spans="1:11" ht="15.95" customHeight="1">
      <c r="B9" s="131"/>
      <c r="C9" s="68" t="s">
        <v>5</v>
      </c>
      <c r="D9" s="78">
        <f>SUM(D6:D8)</f>
        <v>0</v>
      </c>
      <c r="E9" s="20"/>
      <c r="F9" s="64"/>
      <c r="G9" s="127" t="s">
        <v>4</v>
      </c>
      <c r="H9" s="127"/>
      <c r="I9" s="79" t="str">
        <f>IF($D$9&lt;&gt;0,IF($I$10/$D$9&lt;&gt;0,$I$10/$D$9,""),"")</f>
        <v/>
      </c>
    </row>
    <row r="10" spans="1:11" ht="15.95" customHeight="1">
      <c r="B10" s="130"/>
      <c r="E10" s="20"/>
      <c r="F10" s="64"/>
      <c r="G10" s="127" t="s">
        <v>15</v>
      </c>
      <c r="H10" s="127"/>
      <c r="I10" s="80">
        <f>SUM(C28,H27,C33,H29,H23,H18)</f>
        <v>0</v>
      </c>
    </row>
    <row r="11" spans="1:11" ht="15.95" customHeight="1">
      <c r="C11" s="19"/>
      <c r="D11" s="18"/>
      <c r="E11" s="17"/>
      <c r="F11" s="64"/>
      <c r="G11" s="17"/>
      <c r="H11" s="16"/>
      <c r="I11" s="15"/>
      <c r="K11" s="36"/>
    </row>
    <row r="12" spans="1:11" ht="15.75" customHeight="1">
      <c r="A12" s="11"/>
      <c r="B12" s="81" t="s">
        <v>63</v>
      </c>
      <c r="C12" s="82" t="s">
        <v>3</v>
      </c>
      <c r="D12" s="82" t="s">
        <v>2</v>
      </c>
      <c r="E12" s="83" t="s">
        <v>31</v>
      </c>
      <c r="F12" s="5"/>
      <c r="G12" s="87" t="s">
        <v>64</v>
      </c>
      <c r="H12" s="88" t="s">
        <v>1</v>
      </c>
      <c r="I12" s="88" t="s">
        <v>2</v>
      </c>
      <c r="J12" s="89" t="s">
        <v>31</v>
      </c>
    </row>
    <row r="13" spans="1:11" ht="15.75" customHeight="1">
      <c r="B13" s="65" t="s">
        <v>45</v>
      </c>
      <c r="C13" s="61"/>
      <c r="D13" s="85"/>
      <c r="E13" s="67"/>
      <c r="G13" s="65" t="s">
        <v>45</v>
      </c>
      <c r="H13" s="61"/>
      <c r="I13" s="85"/>
      <c r="J13" s="67"/>
    </row>
    <row r="14" spans="1:11" ht="15.75" customHeight="1">
      <c r="B14" s="65" t="s">
        <v>46</v>
      </c>
      <c r="C14" s="61"/>
      <c r="D14" s="85" t="s">
        <v>42</v>
      </c>
      <c r="E14" s="67"/>
      <c r="G14" s="65" t="s">
        <v>46</v>
      </c>
      <c r="H14" s="61"/>
      <c r="I14" s="85"/>
      <c r="J14" s="67"/>
    </row>
    <row r="15" spans="1:11" ht="15.75" customHeight="1">
      <c r="B15" s="65" t="s">
        <v>47</v>
      </c>
      <c r="C15" s="61"/>
      <c r="D15" s="85"/>
      <c r="E15" s="67"/>
      <c r="G15" s="65" t="s">
        <v>47</v>
      </c>
      <c r="H15" s="61"/>
      <c r="I15" s="85"/>
      <c r="J15" s="67"/>
    </row>
    <row r="16" spans="1:11" ht="15.75" customHeight="1">
      <c r="B16" s="65" t="s">
        <v>48</v>
      </c>
      <c r="C16" s="66"/>
      <c r="D16" s="85"/>
      <c r="E16" s="67"/>
      <c r="G16" s="65" t="s">
        <v>48</v>
      </c>
      <c r="H16" s="61"/>
      <c r="I16" s="85"/>
      <c r="J16" s="67"/>
    </row>
    <row r="17" spans="1:10" ht="15.75" customHeight="1">
      <c r="B17" s="65" t="s">
        <v>49</v>
      </c>
      <c r="C17" s="61"/>
      <c r="D17" s="85"/>
      <c r="E17" s="67"/>
      <c r="G17" s="65" t="s">
        <v>49</v>
      </c>
      <c r="H17" s="61"/>
      <c r="I17" s="85"/>
      <c r="J17" s="67"/>
    </row>
    <row r="18" spans="1:10" ht="15.75" customHeight="1">
      <c r="B18" s="65" t="s">
        <v>50</v>
      </c>
      <c r="C18" s="66"/>
      <c r="D18" s="85"/>
      <c r="E18" s="67"/>
      <c r="G18" s="84" t="s">
        <v>0</v>
      </c>
      <c r="H18" s="85">
        <f>SUM(H13:H17)</f>
        <v>0</v>
      </c>
      <c r="I18" s="86"/>
      <c r="J18" s="62"/>
    </row>
    <row r="19" spans="1:10" ht="15.75" customHeight="1">
      <c r="B19" s="65" t="s">
        <v>51</v>
      </c>
      <c r="C19" s="61"/>
      <c r="D19" s="85"/>
      <c r="E19" s="67"/>
      <c r="G19" s="8"/>
      <c r="H19" s="6"/>
      <c r="I19" s="6"/>
    </row>
    <row r="20" spans="1:10" ht="15.75" customHeight="1">
      <c r="B20" s="65" t="s">
        <v>52</v>
      </c>
      <c r="C20" s="66"/>
      <c r="D20" s="85"/>
      <c r="E20" s="67"/>
      <c r="F20" s="5"/>
      <c r="G20" s="90" t="s">
        <v>65</v>
      </c>
      <c r="H20" s="82" t="s">
        <v>1</v>
      </c>
      <c r="I20" s="82" t="s">
        <v>2</v>
      </c>
      <c r="J20" s="83" t="s">
        <v>31</v>
      </c>
    </row>
    <row r="21" spans="1:10" ht="15.75" customHeight="1">
      <c r="B21" s="65" t="s">
        <v>53</v>
      </c>
      <c r="C21" s="61"/>
      <c r="D21" s="85"/>
      <c r="E21" s="67"/>
      <c r="G21" s="13"/>
      <c r="H21" s="12"/>
      <c r="I21" s="96"/>
      <c r="J21" s="67"/>
    </row>
    <row r="22" spans="1:10" ht="15.75" customHeight="1">
      <c r="B22" s="65" t="s">
        <v>54</v>
      </c>
      <c r="C22" s="66"/>
      <c r="D22" s="85"/>
      <c r="E22" s="67"/>
      <c r="G22" s="13"/>
      <c r="H22" s="14"/>
      <c r="I22" s="95"/>
      <c r="J22" s="67"/>
    </row>
    <row r="23" spans="1:10" ht="15.75" customHeight="1">
      <c r="B23" s="65" t="s">
        <v>55</v>
      </c>
      <c r="C23" s="61"/>
      <c r="D23" s="85"/>
      <c r="E23" s="67"/>
      <c r="G23" s="91" t="s">
        <v>0</v>
      </c>
      <c r="H23" s="92">
        <f>SUM(H21:H22)</f>
        <v>0</v>
      </c>
      <c r="I23" s="95"/>
    </row>
    <row r="24" spans="1:10" ht="15.75" customHeight="1">
      <c r="A24" s="11"/>
      <c r="B24" s="65" t="s">
        <v>56</v>
      </c>
      <c r="C24" s="66"/>
      <c r="D24" s="85"/>
      <c r="E24" s="67"/>
      <c r="H24" s="1"/>
      <c r="I24" s="1"/>
    </row>
    <row r="25" spans="1:10" ht="15.75" customHeight="1">
      <c r="B25" s="65" t="s">
        <v>57</v>
      </c>
      <c r="C25" s="61"/>
      <c r="D25" s="85"/>
      <c r="E25" s="67"/>
      <c r="F25" s="5"/>
      <c r="G25" s="90" t="s">
        <v>66</v>
      </c>
      <c r="H25" s="82" t="s">
        <v>1</v>
      </c>
      <c r="I25" s="82" t="s">
        <v>2</v>
      </c>
      <c r="J25" s="83" t="s">
        <v>31</v>
      </c>
    </row>
    <row r="26" spans="1:10" ht="15.75" customHeight="1">
      <c r="B26" s="65" t="s">
        <v>58</v>
      </c>
      <c r="C26" s="66"/>
      <c r="D26" s="85"/>
      <c r="E26" s="67"/>
      <c r="G26" s="38"/>
      <c r="H26" s="37"/>
      <c r="I26" s="97"/>
      <c r="J26" s="67"/>
    </row>
    <row r="27" spans="1:10" ht="15.75" customHeight="1">
      <c r="B27" s="65" t="s">
        <v>59</v>
      </c>
      <c r="C27" s="66"/>
      <c r="D27" s="85"/>
      <c r="E27" s="67"/>
      <c r="G27" s="91" t="s">
        <v>0</v>
      </c>
      <c r="H27" s="92">
        <f>SUM(H26:H26)</f>
        <v>0</v>
      </c>
      <c r="I27" s="93"/>
    </row>
    <row r="28" spans="1:10" ht="15.75" customHeight="1">
      <c r="B28" s="84" t="s">
        <v>0</v>
      </c>
      <c r="C28" s="85">
        <f>SUM(C13:C27)</f>
        <v>0</v>
      </c>
      <c r="D28" s="86"/>
      <c r="E28" s="67"/>
      <c r="G28"/>
      <c r="H28"/>
      <c r="I28"/>
      <c r="J28"/>
    </row>
    <row r="29" spans="1:10" ht="15.75" customHeight="1">
      <c r="F29" s="5"/>
      <c r="G29"/>
      <c r="H29"/>
      <c r="I29"/>
      <c r="J29"/>
    </row>
    <row r="30" spans="1:10" ht="15.75" customHeight="1">
      <c r="B30" s="90" t="s">
        <v>67</v>
      </c>
      <c r="C30" s="82" t="s">
        <v>1</v>
      </c>
      <c r="D30" s="94" t="s">
        <v>2</v>
      </c>
      <c r="E30" s="83" t="s">
        <v>31</v>
      </c>
    </row>
    <row r="31" spans="1:10" ht="15.75" customHeight="1">
      <c r="B31" s="13"/>
      <c r="C31" s="12"/>
      <c r="D31" s="96"/>
      <c r="E31" s="67"/>
      <c r="F31" s="6"/>
      <c r="G31" s="6"/>
    </row>
    <row r="32" spans="1:10" ht="15.75" customHeight="1">
      <c r="B32" s="13"/>
      <c r="C32" s="14"/>
      <c r="D32" s="95"/>
      <c r="E32" s="67"/>
      <c r="H32" s="9"/>
      <c r="I32" s="9"/>
    </row>
    <row r="33" spans="2:9" ht="15.75" customHeight="1">
      <c r="B33" s="91" t="s">
        <v>0</v>
      </c>
      <c r="C33" s="92">
        <f>SUM(C31:C32)</f>
        <v>0</v>
      </c>
      <c r="D33" s="92"/>
      <c r="E33" s="62"/>
      <c r="H33" s="6"/>
      <c r="I33" s="6"/>
    </row>
    <row r="34" spans="2:9" ht="15.75" customHeight="1">
      <c r="B34" s="8"/>
      <c r="C34" s="6"/>
      <c r="D34" s="6"/>
      <c r="E34" s="62"/>
      <c r="H34" s="6"/>
      <c r="I34" s="6"/>
    </row>
    <row r="35" spans="2:9" ht="15.75" customHeight="1">
      <c r="B35" s="1"/>
      <c r="C35" s="1"/>
      <c r="D35" s="1"/>
      <c r="F35" s="6"/>
      <c r="G35" s="6"/>
      <c r="H35" s="4"/>
      <c r="I35" s="4"/>
    </row>
    <row r="36" spans="2:9" ht="15.75" customHeight="1">
      <c r="B36" s="1"/>
      <c r="C36" s="1"/>
      <c r="D36" s="1"/>
      <c r="H36" s="1"/>
      <c r="I36" s="1"/>
    </row>
    <row r="37" spans="2:9" ht="15.75" customHeight="1">
      <c r="B37" s="1"/>
      <c r="C37" s="1"/>
      <c r="D37" s="1"/>
      <c r="H37" s="1"/>
      <c r="I37" s="1"/>
    </row>
    <row r="38" spans="2:9" ht="15.75" customHeight="1">
      <c r="B38" s="1"/>
      <c r="C38" s="1"/>
      <c r="D38" s="1"/>
      <c r="H38" s="1"/>
      <c r="I38" s="1"/>
    </row>
    <row r="39" spans="2:9" ht="15.75" customHeight="1">
      <c r="B39" s="1"/>
      <c r="C39" s="1"/>
      <c r="D39" s="1"/>
      <c r="H39" s="1"/>
      <c r="I39" s="1"/>
    </row>
    <row r="40" spans="2:9" ht="15.75" customHeight="1">
      <c r="D40" s="1"/>
      <c r="H40" s="1"/>
      <c r="I40" s="1"/>
    </row>
    <row r="41" spans="2:9" ht="15.75" customHeight="1">
      <c r="G41" s="5"/>
      <c r="H41" s="4"/>
      <c r="I41" s="4"/>
    </row>
    <row r="42" spans="2:9" ht="15.75" customHeight="1">
      <c r="G42" s="10"/>
      <c r="H42" s="9"/>
      <c r="I42" s="9"/>
    </row>
    <row r="43" spans="2:9" ht="15.75" customHeight="1">
      <c r="G43" s="8"/>
      <c r="H43" s="6"/>
      <c r="I43" s="6"/>
    </row>
    <row r="44" spans="2:9" ht="15.75" customHeight="1">
      <c r="G44" s="8"/>
      <c r="H44" s="6"/>
      <c r="I44" s="6"/>
    </row>
    <row r="45" spans="2:9" ht="26.25" customHeight="1">
      <c r="B45" s="1"/>
      <c r="G45" s="8"/>
      <c r="H45" s="6"/>
      <c r="I45" s="6"/>
    </row>
    <row r="46" spans="2:9" ht="15.75" customHeight="1">
      <c r="G46" s="8"/>
      <c r="H46" s="6"/>
      <c r="I46" s="6"/>
    </row>
    <row r="47" spans="2:9" ht="15.75" customHeight="1">
      <c r="G47" s="7"/>
      <c r="H47" s="6"/>
      <c r="I47" s="6"/>
    </row>
    <row r="48" spans="2:9" ht="15.75" customHeight="1"/>
    <row r="49" spans="7:9" ht="15.75" customHeight="1"/>
    <row r="50" spans="7:9" ht="15.75" customHeight="1">
      <c r="G50" s="5"/>
      <c r="H50" s="4"/>
      <c r="I50" s="4"/>
    </row>
    <row r="51" spans="7:9" ht="15.75" customHeight="1">
      <c r="G51" s="122"/>
      <c r="H51" s="122"/>
      <c r="I51" s="123"/>
    </row>
    <row r="52" spans="7:9" ht="15.75" customHeight="1">
      <c r="G52" s="122"/>
      <c r="H52" s="122"/>
      <c r="I52" s="123"/>
    </row>
    <row r="53" spans="7:9" ht="15.75" customHeight="1">
      <c r="G53" s="122"/>
      <c r="H53" s="122"/>
      <c r="I53" s="123"/>
    </row>
    <row r="54" spans="7:9" ht="15.75" customHeight="1">
      <c r="G54" s="122"/>
      <c r="H54" s="122"/>
      <c r="I54" s="123"/>
    </row>
    <row r="55" spans="7:9">
      <c r="G55" s="5"/>
      <c r="H55" s="4"/>
      <c r="I55" s="4"/>
    </row>
    <row r="56" spans="7:9">
      <c r="G56" s="5"/>
      <c r="H56" s="4"/>
      <c r="I56" s="4"/>
    </row>
    <row r="57" spans="7:9">
      <c r="G57" s="5"/>
      <c r="H57" s="4"/>
      <c r="I57" s="4"/>
    </row>
  </sheetData>
  <mergeCells count="11">
    <mergeCell ref="G51:H52"/>
    <mergeCell ref="I51:I52"/>
    <mergeCell ref="G53:H54"/>
    <mergeCell ref="I53:I54"/>
    <mergeCell ref="B2:I4"/>
    <mergeCell ref="B5:C5"/>
    <mergeCell ref="B6:B10"/>
    <mergeCell ref="G6:H8"/>
    <mergeCell ref="I6:I8"/>
    <mergeCell ref="G9:H9"/>
    <mergeCell ref="G10:H10"/>
  </mergeCells>
  <conditionalFormatting sqref="I6:I8">
    <cfRule type="cellIs" dxfId="77" priority="1" operator="lessThan">
      <formula>0</formula>
    </cfRule>
    <cfRule type="cellIs" dxfId="76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12</xdr:row>
                    <xdr:rowOff>0</xdr:rowOff>
                  </from>
                  <to>
                    <xdr:col>3</xdr:col>
                    <xdr:colOff>933450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13</xdr:row>
                    <xdr:rowOff>0</xdr:rowOff>
                  </from>
                  <to>
                    <xdr:col>3</xdr:col>
                    <xdr:colOff>933450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Check Box 3">
              <controlPr defaultSize="0" autoFill="0" autoLine="0" autoPict="0">
                <anchor moveWithCells="1" sizeWithCells="1">
                  <from>
                    <xdr:col>7</xdr:col>
                    <xdr:colOff>1562100</xdr:colOff>
                    <xdr:row>24</xdr:row>
                    <xdr:rowOff>180975</xdr:rowOff>
                  </from>
                  <to>
                    <xdr:col>8</xdr:col>
                    <xdr:colOff>923925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Check Box 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190500</xdr:rowOff>
                  </from>
                  <to>
                    <xdr:col>3</xdr:col>
                    <xdr:colOff>933450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180975</xdr:rowOff>
                  </from>
                  <to>
                    <xdr:col>3</xdr:col>
                    <xdr:colOff>933450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Check Box 6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19050</xdr:rowOff>
                  </from>
                  <to>
                    <xdr:col>8</xdr:col>
                    <xdr:colOff>914400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Check Box 7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9525</xdr:rowOff>
                  </from>
                  <to>
                    <xdr:col>8</xdr:col>
                    <xdr:colOff>914400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Check Box 8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14</xdr:row>
                    <xdr:rowOff>0</xdr:rowOff>
                  </from>
                  <to>
                    <xdr:col>8</xdr:col>
                    <xdr:colOff>914400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9" r:id="rId12" name="Check Box 9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9525</xdr:rowOff>
                  </from>
                  <to>
                    <xdr:col>8</xdr:col>
                    <xdr:colOff>914400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0" r:id="rId13" name="Check Box 10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20</xdr:row>
                    <xdr:rowOff>9525</xdr:rowOff>
                  </from>
                  <to>
                    <xdr:col>8</xdr:col>
                    <xdr:colOff>923925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1" r:id="rId14" name="Check Box 11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21</xdr:row>
                    <xdr:rowOff>19050</xdr:rowOff>
                  </from>
                  <to>
                    <xdr:col>8</xdr:col>
                    <xdr:colOff>923925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2" r:id="rId15" name="Check Box 12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16</xdr:row>
                    <xdr:rowOff>0</xdr:rowOff>
                  </from>
                  <to>
                    <xdr:col>8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3" r:id="rId16" name="Check Box 1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0</xdr:rowOff>
                  </from>
                  <to>
                    <xdr:col>3</xdr:col>
                    <xdr:colOff>933450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4" r:id="rId17" name="Check Box 1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5" r:id="rId18" name="Check Box 1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27</xdr:row>
                    <xdr:rowOff>0</xdr:rowOff>
                  </from>
                  <to>
                    <xdr:col>3</xdr:col>
                    <xdr:colOff>933450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6" r:id="rId19" name="Check Box 1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7" r:id="rId20" name="Check Box 1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0</xdr:rowOff>
                  </from>
                  <to>
                    <xdr:col>3</xdr:col>
                    <xdr:colOff>933450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21" name="Check Box 1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9" r:id="rId22" name="Check Box 1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23" name="Check Box 2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0</xdr:rowOff>
                  </from>
                  <to>
                    <xdr:col>3</xdr:col>
                    <xdr:colOff>933450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1" r:id="rId24" name="Check Box 2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2" r:id="rId25" name="Check Box 2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3" r:id="rId26" name="Check Box 2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4" r:id="rId27" name="Check Box 2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0</xdr:rowOff>
                  </from>
                  <to>
                    <xdr:col>3</xdr:col>
                    <xdr:colOff>933450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5" r:id="rId28" name="Check Box 2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6" r:id="rId29" name="Check Box 2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7" r:id="rId30" name="Check Box 2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8" r:id="rId31" name="Check Box 2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0</xdr:rowOff>
                  </from>
                  <to>
                    <xdr:col>3</xdr:col>
                    <xdr:colOff>933450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9" r:id="rId32" name="Check Box 2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0" r:id="rId33" name="Check Box 3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1" r:id="rId34" name="Check Box 3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2" r:id="rId35" name="Check Box 3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0</xdr:rowOff>
                  </from>
                  <to>
                    <xdr:col>3</xdr:col>
                    <xdr:colOff>933450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3" r:id="rId36" name="Check Box 3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4" r:id="rId37" name="Check Box 3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5" r:id="rId38" name="Check Box 3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6" r:id="rId39" name="Check Box 3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7" r:id="rId40" name="Check Box 3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57"/>
  <sheetViews>
    <sheetView showGridLines="0" topLeftCell="A7" workbookViewId="0">
      <selection activeCell="C31" sqref="C31"/>
    </sheetView>
  </sheetViews>
  <sheetFormatPr defaultRowHeight="12.7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0.5703125" style="1" bestFit="1" customWidth="1"/>
    <col min="6" max="6" width="4.42578125" style="36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>
      <c r="A1" s="25"/>
      <c r="B1" s="98"/>
      <c r="C1" s="27"/>
      <c r="D1" s="27"/>
      <c r="E1" s="28"/>
      <c r="F1" s="63"/>
      <c r="G1" s="28"/>
      <c r="H1" s="27"/>
      <c r="I1" s="26"/>
    </row>
    <row r="2" spans="1:11" ht="12.75" customHeight="1">
      <c r="A2" s="25"/>
      <c r="B2" s="124" t="s">
        <v>34</v>
      </c>
      <c r="C2" s="124"/>
      <c r="D2" s="124"/>
      <c r="E2" s="124"/>
      <c r="F2" s="124"/>
      <c r="G2" s="124"/>
      <c r="H2" s="124"/>
      <c r="I2" s="124"/>
    </row>
    <row r="3" spans="1:11" ht="12.75" customHeight="1">
      <c r="B3" s="124"/>
      <c r="C3" s="124"/>
      <c r="D3" s="124"/>
      <c r="E3" s="124"/>
      <c r="F3" s="124"/>
      <c r="G3" s="124"/>
      <c r="H3" s="124"/>
      <c r="I3" s="124"/>
      <c r="J3" s="24"/>
    </row>
    <row r="4" spans="1:11" ht="38.25" customHeight="1">
      <c r="B4" s="125"/>
      <c r="C4" s="125"/>
      <c r="D4" s="125"/>
      <c r="E4" s="125"/>
      <c r="F4" s="125"/>
      <c r="G4" s="125"/>
      <c r="H4" s="125"/>
      <c r="I4" s="125"/>
      <c r="K4" s="36"/>
    </row>
    <row r="5" spans="1:11" ht="9" customHeight="1">
      <c r="B5" s="126"/>
      <c r="C5" s="126"/>
      <c r="E5" s="20"/>
      <c r="F5" s="64"/>
      <c r="G5" s="99"/>
      <c r="H5" s="23"/>
      <c r="I5" s="22"/>
    </row>
    <row r="6" spans="1:11" ht="15.95" customHeight="1">
      <c r="B6" s="129" t="s">
        <v>7</v>
      </c>
      <c r="C6" s="60" t="s">
        <v>60</v>
      </c>
      <c r="D6" s="61"/>
      <c r="E6" s="20"/>
      <c r="F6" s="64"/>
      <c r="G6" s="127" t="s">
        <v>6</v>
      </c>
      <c r="H6" s="127"/>
      <c r="I6" s="128">
        <f>D9-(C28+H27+C33+H18+H23)</f>
        <v>0</v>
      </c>
    </row>
    <row r="7" spans="1:11" ht="15.95" customHeight="1">
      <c r="B7" s="130"/>
      <c r="C7" s="60" t="s">
        <v>61</v>
      </c>
      <c r="D7" s="61"/>
      <c r="E7" s="20"/>
      <c r="F7" s="64"/>
      <c r="G7" s="127"/>
      <c r="H7" s="127"/>
      <c r="I7" s="128"/>
      <c r="J7" s="21">
        <f>I6</f>
        <v>0</v>
      </c>
    </row>
    <row r="8" spans="1:11" ht="15.95" customHeight="1">
      <c r="B8" s="130"/>
      <c r="C8" s="69" t="s">
        <v>62</v>
      </c>
      <c r="D8" s="69"/>
      <c r="E8" s="20"/>
      <c r="F8" s="64"/>
      <c r="G8" s="127"/>
      <c r="H8" s="127"/>
      <c r="I8" s="128"/>
    </row>
    <row r="9" spans="1:11" ht="15.95" customHeight="1">
      <c r="B9" s="131"/>
      <c r="C9" s="68" t="s">
        <v>5</v>
      </c>
      <c r="D9" s="78">
        <f>SUM(D6:D8)</f>
        <v>0</v>
      </c>
      <c r="E9" s="20"/>
      <c r="F9" s="64"/>
      <c r="G9" s="127" t="s">
        <v>4</v>
      </c>
      <c r="H9" s="127"/>
      <c r="I9" s="79" t="str">
        <f>IF($D$9&lt;&gt;0,IF($I$10/$D$9&lt;&gt;0,$I$10/$D$9,""),"")</f>
        <v/>
      </c>
    </row>
    <row r="10" spans="1:11" ht="15.95" customHeight="1">
      <c r="B10" s="130"/>
      <c r="E10" s="20"/>
      <c r="F10" s="64"/>
      <c r="G10" s="127" t="s">
        <v>15</v>
      </c>
      <c r="H10" s="127"/>
      <c r="I10" s="80">
        <f>SUM(C28,H27,C33,H29,H23,H18)</f>
        <v>0</v>
      </c>
    </row>
    <row r="11" spans="1:11" ht="15.95" customHeight="1">
      <c r="C11" s="19"/>
      <c r="D11" s="18"/>
      <c r="E11" s="17"/>
      <c r="F11" s="64"/>
      <c r="G11" s="17"/>
      <c r="H11" s="16"/>
      <c r="I11" s="15"/>
      <c r="K11" s="36"/>
    </row>
    <row r="12" spans="1:11" ht="15.75" customHeight="1">
      <c r="A12" s="11"/>
      <c r="B12" s="81" t="s">
        <v>63</v>
      </c>
      <c r="C12" s="82" t="s">
        <v>3</v>
      </c>
      <c r="D12" s="82" t="s">
        <v>2</v>
      </c>
      <c r="E12" s="83" t="s">
        <v>31</v>
      </c>
      <c r="F12" s="5"/>
      <c r="G12" s="87" t="s">
        <v>64</v>
      </c>
      <c r="H12" s="88" t="s">
        <v>1</v>
      </c>
      <c r="I12" s="88" t="s">
        <v>2</v>
      </c>
      <c r="J12" s="89" t="s">
        <v>31</v>
      </c>
    </row>
    <row r="13" spans="1:11" ht="15.75" customHeight="1">
      <c r="B13" s="65" t="s">
        <v>45</v>
      </c>
      <c r="C13" s="61"/>
      <c r="D13" s="85"/>
      <c r="E13" s="67"/>
      <c r="G13" s="65" t="s">
        <v>45</v>
      </c>
      <c r="H13" s="61"/>
      <c r="I13" s="85"/>
      <c r="J13" s="67"/>
    </row>
    <row r="14" spans="1:11" ht="15.75" customHeight="1">
      <c r="B14" s="65" t="s">
        <v>46</v>
      </c>
      <c r="C14" s="61"/>
      <c r="D14" s="85" t="s">
        <v>42</v>
      </c>
      <c r="E14" s="67"/>
      <c r="G14" s="65" t="s">
        <v>46</v>
      </c>
      <c r="H14" s="61"/>
      <c r="I14" s="85"/>
      <c r="J14" s="67"/>
    </row>
    <row r="15" spans="1:11" ht="15.75" customHeight="1">
      <c r="B15" s="65" t="s">
        <v>47</v>
      </c>
      <c r="C15" s="61"/>
      <c r="D15" s="85"/>
      <c r="E15" s="67"/>
      <c r="G15" s="65" t="s">
        <v>47</v>
      </c>
      <c r="H15" s="61"/>
      <c r="I15" s="85"/>
      <c r="J15" s="67"/>
    </row>
    <row r="16" spans="1:11" ht="15.75" customHeight="1">
      <c r="B16" s="65" t="s">
        <v>48</v>
      </c>
      <c r="C16" s="66"/>
      <c r="D16" s="85"/>
      <c r="E16" s="67"/>
      <c r="G16" s="65" t="s">
        <v>48</v>
      </c>
      <c r="H16" s="61"/>
      <c r="I16" s="85"/>
      <c r="J16" s="67"/>
    </row>
    <row r="17" spans="1:10" ht="15.75" customHeight="1">
      <c r="B17" s="65" t="s">
        <v>49</v>
      </c>
      <c r="C17" s="61"/>
      <c r="D17" s="85"/>
      <c r="E17" s="67"/>
      <c r="G17" s="65" t="s">
        <v>49</v>
      </c>
      <c r="H17" s="61"/>
      <c r="I17" s="85"/>
      <c r="J17" s="67"/>
    </row>
    <row r="18" spans="1:10" ht="15.75" customHeight="1">
      <c r="B18" s="65" t="s">
        <v>50</v>
      </c>
      <c r="C18" s="66"/>
      <c r="D18" s="85"/>
      <c r="E18" s="67"/>
      <c r="G18" s="84" t="s">
        <v>0</v>
      </c>
      <c r="H18" s="85">
        <f>SUM(H13:H17)</f>
        <v>0</v>
      </c>
      <c r="I18" s="86"/>
      <c r="J18" s="62"/>
    </row>
    <row r="19" spans="1:10" ht="15.75" customHeight="1">
      <c r="B19" s="65" t="s">
        <v>51</v>
      </c>
      <c r="C19" s="61"/>
      <c r="D19" s="85"/>
      <c r="E19" s="67"/>
      <c r="G19" s="8"/>
      <c r="H19" s="6"/>
      <c r="I19" s="6"/>
    </row>
    <row r="20" spans="1:10" ht="15.75" customHeight="1">
      <c r="B20" s="65" t="s">
        <v>52</v>
      </c>
      <c r="C20" s="66"/>
      <c r="D20" s="85"/>
      <c r="E20" s="67"/>
      <c r="F20" s="5"/>
      <c r="G20" s="90" t="s">
        <v>65</v>
      </c>
      <c r="H20" s="82" t="s">
        <v>1</v>
      </c>
      <c r="I20" s="82" t="s">
        <v>2</v>
      </c>
      <c r="J20" s="83" t="s">
        <v>31</v>
      </c>
    </row>
    <row r="21" spans="1:10" ht="15.75" customHeight="1">
      <c r="B21" s="65" t="s">
        <v>53</v>
      </c>
      <c r="C21" s="61"/>
      <c r="D21" s="85"/>
      <c r="E21" s="67"/>
      <c r="G21" s="13"/>
      <c r="H21" s="12"/>
      <c r="I21" s="96"/>
      <c r="J21" s="67"/>
    </row>
    <row r="22" spans="1:10" ht="15.75" customHeight="1">
      <c r="B22" s="65" t="s">
        <v>54</v>
      </c>
      <c r="C22" s="66"/>
      <c r="D22" s="85"/>
      <c r="E22" s="67"/>
      <c r="G22" s="13"/>
      <c r="H22" s="14"/>
      <c r="I22" s="95"/>
      <c r="J22" s="67"/>
    </row>
    <row r="23" spans="1:10" ht="15.75" customHeight="1">
      <c r="B23" s="65" t="s">
        <v>55</v>
      </c>
      <c r="C23" s="61"/>
      <c r="D23" s="85"/>
      <c r="E23" s="67"/>
      <c r="G23" s="91" t="s">
        <v>0</v>
      </c>
      <c r="H23" s="92">
        <f>SUM(H21:H22)</f>
        <v>0</v>
      </c>
      <c r="I23" s="95"/>
    </row>
    <row r="24" spans="1:10" ht="15.75" customHeight="1">
      <c r="A24" s="11"/>
      <c r="B24" s="65" t="s">
        <v>56</v>
      </c>
      <c r="C24" s="66"/>
      <c r="D24" s="85"/>
      <c r="E24" s="67"/>
      <c r="H24" s="1"/>
      <c r="I24" s="1"/>
    </row>
    <row r="25" spans="1:10" ht="15.75" customHeight="1">
      <c r="B25" s="65" t="s">
        <v>57</v>
      </c>
      <c r="C25" s="61"/>
      <c r="D25" s="85"/>
      <c r="E25" s="67"/>
      <c r="F25" s="5"/>
      <c r="G25" s="90" t="s">
        <v>66</v>
      </c>
      <c r="H25" s="82" t="s">
        <v>1</v>
      </c>
      <c r="I25" s="82" t="s">
        <v>2</v>
      </c>
      <c r="J25" s="83" t="s">
        <v>31</v>
      </c>
    </row>
    <row r="26" spans="1:10" ht="15.75" customHeight="1">
      <c r="B26" s="65" t="s">
        <v>58</v>
      </c>
      <c r="C26" s="66"/>
      <c r="D26" s="85"/>
      <c r="E26" s="67"/>
      <c r="G26" s="38"/>
      <c r="H26" s="37"/>
      <c r="I26" s="97"/>
      <c r="J26" s="67"/>
    </row>
    <row r="27" spans="1:10" ht="15.75" customHeight="1">
      <c r="B27" s="65" t="s">
        <v>59</v>
      </c>
      <c r="C27" s="66"/>
      <c r="D27" s="85"/>
      <c r="E27" s="67"/>
      <c r="G27" s="91" t="s">
        <v>0</v>
      </c>
      <c r="H27" s="92">
        <f>SUM(H26:H26)</f>
        <v>0</v>
      </c>
      <c r="I27" s="93"/>
    </row>
    <row r="28" spans="1:10" ht="15.75" customHeight="1">
      <c r="B28" s="84" t="s">
        <v>0</v>
      </c>
      <c r="C28" s="85">
        <f>SUM(C13:C27)</f>
        <v>0</v>
      </c>
      <c r="D28" s="86"/>
      <c r="E28" s="67"/>
      <c r="G28"/>
      <c r="H28"/>
      <c r="I28"/>
      <c r="J28"/>
    </row>
    <row r="29" spans="1:10" ht="15.75" customHeight="1">
      <c r="F29" s="5"/>
      <c r="G29"/>
      <c r="H29"/>
      <c r="I29"/>
      <c r="J29"/>
    </row>
    <row r="30" spans="1:10" ht="15.75" customHeight="1">
      <c r="B30" s="90" t="s">
        <v>67</v>
      </c>
      <c r="C30" s="82" t="s">
        <v>1</v>
      </c>
      <c r="D30" s="94" t="s">
        <v>2</v>
      </c>
      <c r="E30" s="83" t="s">
        <v>31</v>
      </c>
    </row>
    <row r="31" spans="1:10" ht="15.75" customHeight="1">
      <c r="B31" s="13"/>
      <c r="C31" s="12"/>
      <c r="D31" s="96"/>
      <c r="E31" s="67"/>
      <c r="F31" s="6"/>
      <c r="G31" s="6"/>
    </row>
    <row r="32" spans="1:10" ht="15.75" customHeight="1">
      <c r="B32" s="13"/>
      <c r="C32" s="14"/>
      <c r="D32" s="95"/>
      <c r="E32" s="67"/>
      <c r="H32" s="9"/>
      <c r="I32" s="9"/>
    </row>
    <row r="33" spans="2:9" ht="15.75" customHeight="1">
      <c r="B33" s="91" t="s">
        <v>0</v>
      </c>
      <c r="C33" s="92">
        <f>SUM(C31:C32)</f>
        <v>0</v>
      </c>
      <c r="D33" s="92"/>
      <c r="E33" s="62"/>
      <c r="H33" s="6"/>
      <c r="I33" s="6"/>
    </row>
    <row r="34" spans="2:9" ht="15.75" customHeight="1">
      <c r="B34" s="8"/>
      <c r="C34" s="6"/>
      <c r="D34" s="6"/>
      <c r="E34" s="62"/>
      <c r="H34" s="6"/>
      <c r="I34" s="6"/>
    </row>
    <row r="35" spans="2:9" ht="15.75" customHeight="1">
      <c r="B35" s="1"/>
      <c r="C35" s="1"/>
      <c r="D35" s="1"/>
      <c r="F35" s="6"/>
      <c r="G35" s="6"/>
      <c r="H35" s="4"/>
      <c r="I35" s="4"/>
    </row>
    <row r="36" spans="2:9" ht="15.75" customHeight="1">
      <c r="B36" s="1"/>
      <c r="C36" s="1"/>
      <c r="D36" s="1"/>
      <c r="H36" s="1"/>
      <c r="I36" s="1"/>
    </row>
    <row r="37" spans="2:9" ht="15.75" customHeight="1">
      <c r="B37" s="1"/>
      <c r="C37" s="1"/>
      <c r="D37" s="1"/>
      <c r="H37" s="1"/>
      <c r="I37" s="1"/>
    </row>
    <row r="38" spans="2:9" ht="15.75" customHeight="1">
      <c r="B38" s="1"/>
      <c r="C38" s="1"/>
      <c r="D38" s="1"/>
      <c r="H38" s="1"/>
      <c r="I38" s="1"/>
    </row>
    <row r="39" spans="2:9" ht="15.75" customHeight="1">
      <c r="B39" s="1"/>
      <c r="C39" s="1"/>
      <c r="D39" s="1"/>
      <c r="H39" s="1"/>
      <c r="I39" s="1"/>
    </row>
    <row r="40" spans="2:9" ht="15.75" customHeight="1">
      <c r="D40" s="1"/>
      <c r="H40" s="1"/>
      <c r="I40" s="1"/>
    </row>
    <row r="41" spans="2:9" ht="15.75" customHeight="1">
      <c r="G41" s="5"/>
      <c r="H41" s="4"/>
      <c r="I41" s="4"/>
    </row>
    <row r="42" spans="2:9" ht="15.75" customHeight="1">
      <c r="G42" s="10"/>
      <c r="H42" s="9"/>
      <c r="I42" s="9"/>
    </row>
    <row r="43" spans="2:9" ht="15.75" customHeight="1">
      <c r="G43" s="8"/>
      <c r="H43" s="6"/>
      <c r="I43" s="6"/>
    </row>
    <row r="44" spans="2:9" ht="15.75" customHeight="1">
      <c r="G44" s="8"/>
      <c r="H44" s="6"/>
      <c r="I44" s="6"/>
    </row>
    <row r="45" spans="2:9" ht="26.25" customHeight="1">
      <c r="B45" s="1"/>
      <c r="G45" s="8"/>
      <c r="H45" s="6"/>
      <c r="I45" s="6"/>
    </row>
    <row r="46" spans="2:9" ht="15.75" customHeight="1">
      <c r="G46" s="8"/>
      <c r="H46" s="6"/>
      <c r="I46" s="6"/>
    </row>
    <row r="47" spans="2:9" ht="15.75" customHeight="1">
      <c r="G47" s="7"/>
      <c r="H47" s="6"/>
      <c r="I47" s="6"/>
    </row>
    <row r="48" spans="2:9" ht="15.75" customHeight="1"/>
    <row r="49" spans="7:9" ht="15.75" customHeight="1"/>
    <row r="50" spans="7:9" ht="15.75" customHeight="1">
      <c r="G50" s="5"/>
      <c r="H50" s="4"/>
      <c r="I50" s="4"/>
    </row>
    <row r="51" spans="7:9" ht="15.75" customHeight="1">
      <c r="G51" s="122"/>
      <c r="H51" s="122"/>
      <c r="I51" s="123"/>
    </row>
    <row r="52" spans="7:9" ht="15.75" customHeight="1">
      <c r="G52" s="122"/>
      <c r="H52" s="122"/>
      <c r="I52" s="123"/>
    </row>
    <row r="53" spans="7:9" ht="15.75" customHeight="1">
      <c r="G53" s="122"/>
      <c r="H53" s="122"/>
      <c r="I53" s="123"/>
    </row>
    <row r="54" spans="7:9" ht="15.75" customHeight="1">
      <c r="G54" s="122"/>
      <c r="H54" s="122"/>
      <c r="I54" s="123"/>
    </row>
    <row r="55" spans="7:9">
      <c r="G55" s="5"/>
      <c r="H55" s="4"/>
      <c r="I55" s="4"/>
    </row>
    <row r="56" spans="7:9">
      <c r="G56" s="5"/>
      <c r="H56" s="4"/>
      <c r="I56" s="4"/>
    </row>
    <row r="57" spans="7:9">
      <c r="G57" s="5"/>
      <c r="H57" s="4"/>
      <c r="I57" s="4"/>
    </row>
  </sheetData>
  <mergeCells count="11">
    <mergeCell ref="G51:H52"/>
    <mergeCell ref="I51:I52"/>
    <mergeCell ref="G53:H54"/>
    <mergeCell ref="I53:I54"/>
    <mergeCell ref="B2:I4"/>
    <mergeCell ref="B5:C5"/>
    <mergeCell ref="B6:B10"/>
    <mergeCell ref="G6:H8"/>
    <mergeCell ref="I6:I8"/>
    <mergeCell ref="G9:H9"/>
    <mergeCell ref="G10:H10"/>
  </mergeCells>
  <conditionalFormatting sqref="I6:I8">
    <cfRule type="cellIs" dxfId="75" priority="1" operator="lessThan">
      <formula>0</formula>
    </cfRule>
    <cfRule type="cellIs" dxfId="74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11</xdr:row>
                    <xdr:rowOff>180975</xdr:rowOff>
                  </from>
                  <to>
                    <xdr:col>3</xdr:col>
                    <xdr:colOff>933450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12</xdr:row>
                    <xdr:rowOff>180975</xdr:rowOff>
                  </from>
                  <to>
                    <xdr:col>3</xdr:col>
                    <xdr:colOff>933450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Check Box 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161925</xdr:rowOff>
                  </from>
                  <to>
                    <xdr:col>8</xdr:col>
                    <xdr:colOff>923925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Check Box 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171450</xdr:rowOff>
                  </from>
                  <to>
                    <xdr:col>3</xdr:col>
                    <xdr:colOff>933450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161925</xdr:rowOff>
                  </from>
                  <to>
                    <xdr:col>3</xdr:col>
                    <xdr:colOff>933450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9" name="Check Box 6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0</xdr:rowOff>
                  </from>
                  <to>
                    <xdr:col>8</xdr:col>
                    <xdr:colOff>914400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10" name="Check Box 7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190500</xdr:rowOff>
                  </from>
                  <to>
                    <xdr:col>8</xdr:col>
                    <xdr:colOff>914400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2" r:id="rId11" name="Check Box 8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180975</xdr:rowOff>
                  </from>
                  <to>
                    <xdr:col>8</xdr:col>
                    <xdr:colOff>914400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3" r:id="rId12" name="Check Box 9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14</xdr:row>
                    <xdr:rowOff>190500</xdr:rowOff>
                  </from>
                  <to>
                    <xdr:col>8</xdr:col>
                    <xdr:colOff>914400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4" r:id="rId13" name="Check Box 10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19</xdr:row>
                    <xdr:rowOff>190500</xdr:rowOff>
                  </from>
                  <to>
                    <xdr:col>8</xdr:col>
                    <xdr:colOff>923925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5" r:id="rId14" name="Check Box 11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21</xdr:row>
                    <xdr:rowOff>0</xdr:rowOff>
                  </from>
                  <to>
                    <xdr:col>8</xdr:col>
                    <xdr:colOff>923925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6" r:id="rId15" name="Check Box 12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180975</xdr:rowOff>
                  </from>
                  <to>
                    <xdr:col>8</xdr:col>
                    <xdr:colOff>914400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7" r:id="rId16" name="Check Box 1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13</xdr:row>
                    <xdr:rowOff>180975</xdr:rowOff>
                  </from>
                  <to>
                    <xdr:col>3</xdr:col>
                    <xdr:colOff>933450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8" r:id="rId17" name="Check Box 1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180975</xdr:rowOff>
                  </from>
                  <to>
                    <xdr:col>3</xdr:col>
                    <xdr:colOff>933450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9" r:id="rId18" name="Check Box 1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180975</xdr:rowOff>
                  </from>
                  <to>
                    <xdr:col>3</xdr:col>
                    <xdr:colOff>933450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0" r:id="rId19" name="Check Box 1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180975</xdr:rowOff>
                  </from>
                  <to>
                    <xdr:col>3</xdr:col>
                    <xdr:colOff>933450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1" r:id="rId20" name="Check Box 1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180975</xdr:rowOff>
                  </from>
                  <to>
                    <xdr:col>3</xdr:col>
                    <xdr:colOff>933450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2" r:id="rId21" name="Check Box 1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180975</xdr:rowOff>
                  </from>
                  <to>
                    <xdr:col>3</xdr:col>
                    <xdr:colOff>933450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3" r:id="rId22" name="Check Box 1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180975</xdr:rowOff>
                  </from>
                  <to>
                    <xdr:col>3</xdr:col>
                    <xdr:colOff>933450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4" r:id="rId23" name="Check Box 2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180975</xdr:rowOff>
                  </from>
                  <to>
                    <xdr:col>3</xdr:col>
                    <xdr:colOff>933450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5" r:id="rId24" name="Check Box 2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180975</xdr:rowOff>
                  </from>
                  <to>
                    <xdr:col>3</xdr:col>
                    <xdr:colOff>933450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6" r:id="rId25" name="Check Box 2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180975</xdr:rowOff>
                  </from>
                  <to>
                    <xdr:col>3</xdr:col>
                    <xdr:colOff>933450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7" r:id="rId26" name="Check Box 2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180975</xdr:rowOff>
                  </from>
                  <to>
                    <xdr:col>3</xdr:col>
                    <xdr:colOff>933450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8" r:id="rId27" name="Check Box 2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180975</xdr:rowOff>
                  </from>
                  <to>
                    <xdr:col>3</xdr:col>
                    <xdr:colOff>933450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9" r:id="rId28" name="Check Box 2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180975</xdr:rowOff>
                  </from>
                  <to>
                    <xdr:col>3</xdr:col>
                    <xdr:colOff>933450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0" r:id="rId29" name="Check Box 2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180975</xdr:rowOff>
                  </from>
                  <to>
                    <xdr:col>3</xdr:col>
                    <xdr:colOff>933450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1" r:id="rId30" name="Check Box 2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180975</xdr:rowOff>
                  </from>
                  <to>
                    <xdr:col>3</xdr:col>
                    <xdr:colOff>933450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2" r:id="rId31" name="Check Box 2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180975</xdr:rowOff>
                  </from>
                  <to>
                    <xdr:col>3</xdr:col>
                    <xdr:colOff>933450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3" r:id="rId32" name="Check Box 2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180975</xdr:rowOff>
                  </from>
                  <to>
                    <xdr:col>3</xdr:col>
                    <xdr:colOff>933450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4" r:id="rId33" name="Check Box 3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180975</xdr:rowOff>
                  </from>
                  <to>
                    <xdr:col>3</xdr:col>
                    <xdr:colOff>933450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5" r:id="rId34" name="Check Box 3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180975</xdr:rowOff>
                  </from>
                  <to>
                    <xdr:col>3</xdr:col>
                    <xdr:colOff>933450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6" r:id="rId35" name="Check Box 3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180975</xdr:rowOff>
                  </from>
                  <to>
                    <xdr:col>3</xdr:col>
                    <xdr:colOff>933450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7" r:id="rId36" name="Check Box 3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180975</xdr:rowOff>
                  </from>
                  <to>
                    <xdr:col>3</xdr:col>
                    <xdr:colOff>933450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8" r:id="rId37" name="Check Box 3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180975</xdr:rowOff>
                  </from>
                  <to>
                    <xdr:col>3</xdr:col>
                    <xdr:colOff>933450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9" r:id="rId38" name="Check Box 3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180975</xdr:rowOff>
                  </from>
                  <to>
                    <xdr:col>3</xdr:col>
                    <xdr:colOff>933450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0" r:id="rId39" name="Check Box 3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180975</xdr:rowOff>
                  </from>
                  <to>
                    <xdr:col>3</xdr:col>
                    <xdr:colOff>933450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1" r:id="rId40" name="Check Box 3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180975</xdr:rowOff>
                  </from>
                  <to>
                    <xdr:col>3</xdr:col>
                    <xdr:colOff>933450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57"/>
  <sheetViews>
    <sheetView showGridLines="0" topLeftCell="A10" workbookViewId="0">
      <selection activeCell="C31" sqref="C31"/>
    </sheetView>
  </sheetViews>
  <sheetFormatPr defaultRowHeight="12.7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0.5703125" style="1" bestFit="1" customWidth="1"/>
    <col min="6" max="6" width="4.42578125" style="36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>
      <c r="A1" s="25"/>
      <c r="B1" s="98"/>
      <c r="C1" s="27"/>
      <c r="D1" s="27"/>
      <c r="E1" s="28"/>
      <c r="F1" s="63"/>
      <c r="G1" s="28"/>
      <c r="H1" s="27"/>
      <c r="I1" s="26"/>
    </row>
    <row r="2" spans="1:11" ht="12.75" customHeight="1">
      <c r="A2" s="25"/>
      <c r="B2" s="124" t="s">
        <v>41</v>
      </c>
      <c r="C2" s="124"/>
      <c r="D2" s="124"/>
      <c r="E2" s="124"/>
      <c r="F2" s="124"/>
      <c r="G2" s="124"/>
      <c r="H2" s="124"/>
      <c r="I2" s="124"/>
    </row>
    <row r="3" spans="1:11" ht="12.75" customHeight="1">
      <c r="B3" s="124"/>
      <c r="C3" s="124"/>
      <c r="D3" s="124"/>
      <c r="E3" s="124"/>
      <c r="F3" s="124"/>
      <c r="G3" s="124"/>
      <c r="H3" s="124"/>
      <c r="I3" s="124"/>
      <c r="J3" s="24"/>
    </row>
    <row r="4" spans="1:11" ht="38.25" customHeight="1">
      <c r="B4" s="125"/>
      <c r="C4" s="125"/>
      <c r="D4" s="125"/>
      <c r="E4" s="125"/>
      <c r="F4" s="125"/>
      <c r="G4" s="125"/>
      <c r="H4" s="125"/>
      <c r="I4" s="125"/>
      <c r="K4" s="36"/>
    </row>
    <row r="5" spans="1:11" ht="9" customHeight="1">
      <c r="B5" s="126"/>
      <c r="C5" s="126"/>
      <c r="E5" s="20"/>
      <c r="F5" s="64"/>
      <c r="G5" s="99"/>
      <c r="H5" s="23"/>
      <c r="I5" s="22"/>
    </row>
    <row r="6" spans="1:11" ht="15.95" customHeight="1">
      <c r="B6" s="129" t="s">
        <v>7</v>
      </c>
      <c r="C6" s="60" t="s">
        <v>60</v>
      </c>
      <c r="D6" s="61"/>
      <c r="E6" s="20"/>
      <c r="F6" s="64"/>
      <c r="G6" s="127" t="s">
        <v>6</v>
      </c>
      <c r="H6" s="127"/>
      <c r="I6" s="128">
        <f>D9-(C28+H27+C33+H18+H23)</f>
        <v>0</v>
      </c>
    </row>
    <row r="7" spans="1:11" ht="15.95" customHeight="1">
      <c r="B7" s="130"/>
      <c r="C7" s="60" t="s">
        <v>61</v>
      </c>
      <c r="D7" s="61"/>
      <c r="E7" s="20"/>
      <c r="F7" s="64"/>
      <c r="G7" s="127"/>
      <c r="H7" s="127"/>
      <c r="I7" s="128"/>
      <c r="J7" s="21">
        <f>I6</f>
        <v>0</v>
      </c>
    </row>
    <row r="8" spans="1:11" ht="15.95" customHeight="1">
      <c r="B8" s="130"/>
      <c r="C8" s="69" t="s">
        <v>62</v>
      </c>
      <c r="D8" s="69"/>
      <c r="E8" s="20"/>
      <c r="F8" s="64"/>
      <c r="G8" s="127"/>
      <c r="H8" s="127"/>
      <c r="I8" s="128"/>
    </row>
    <row r="9" spans="1:11" ht="15.95" customHeight="1">
      <c r="B9" s="131"/>
      <c r="C9" s="68" t="s">
        <v>5</v>
      </c>
      <c r="D9" s="78">
        <f>SUM(D6:D8)</f>
        <v>0</v>
      </c>
      <c r="E9" s="20"/>
      <c r="F9" s="64"/>
      <c r="G9" s="127" t="s">
        <v>4</v>
      </c>
      <c r="H9" s="127"/>
      <c r="I9" s="79" t="str">
        <f>IF($D$9&lt;&gt;0,IF($I$10/$D$9&lt;&gt;0,$I$10/$D$9,""),"")</f>
        <v/>
      </c>
    </row>
    <row r="10" spans="1:11" ht="15.95" customHeight="1">
      <c r="B10" s="130"/>
      <c r="E10" s="20"/>
      <c r="F10" s="64"/>
      <c r="G10" s="127" t="s">
        <v>15</v>
      </c>
      <c r="H10" s="127"/>
      <c r="I10" s="80">
        <f>SUM(C28,H27,C33,H29,H23,H18)</f>
        <v>0</v>
      </c>
    </row>
    <row r="11" spans="1:11" ht="15.95" customHeight="1">
      <c r="C11" s="19"/>
      <c r="D11" s="18"/>
      <c r="E11" s="17"/>
      <c r="F11" s="64"/>
      <c r="G11" s="17"/>
      <c r="H11" s="16"/>
      <c r="I11" s="15"/>
      <c r="K11" s="36"/>
    </row>
    <row r="12" spans="1:11" ht="15.75" customHeight="1">
      <c r="A12" s="11"/>
      <c r="B12" s="81" t="s">
        <v>63</v>
      </c>
      <c r="C12" s="82" t="s">
        <v>3</v>
      </c>
      <c r="D12" s="82" t="s">
        <v>2</v>
      </c>
      <c r="E12" s="83" t="s">
        <v>31</v>
      </c>
      <c r="F12" s="5"/>
      <c r="G12" s="87" t="s">
        <v>64</v>
      </c>
      <c r="H12" s="88" t="s">
        <v>1</v>
      </c>
      <c r="I12" s="88" t="s">
        <v>2</v>
      </c>
      <c r="J12" s="89" t="s">
        <v>31</v>
      </c>
    </row>
    <row r="13" spans="1:11" ht="15.75" customHeight="1">
      <c r="B13" s="65" t="s">
        <v>45</v>
      </c>
      <c r="C13" s="61"/>
      <c r="D13" s="85"/>
      <c r="E13" s="67"/>
      <c r="G13" s="65" t="s">
        <v>45</v>
      </c>
      <c r="H13" s="61"/>
      <c r="I13" s="85"/>
      <c r="J13" s="67"/>
    </row>
    <row r="14" spans="1:11" ht="15.75" customHeight="1">
      <c r="B14" s="65" t="s">
        <v>46</v>
      </c>
      <c r="C14" s="61"/>
      <c r="D14" s="85" t="s">
        <v>42</v>
      </c>
      <c r="E14" s="67"/>
      <c r="G14" s="65" t="s">
        <v>46</v>
      </c>
      <c r="H14" s="61"/>
      <c r="I14" s="85"/>
      <c r="J14" s="67"/>
    </row>
    <row r="15" spans="1:11" ht="15.75" customHeight="1">
      <c r="B15" s="65" t="s">
        <v>47</v>
      </c>
      <c r="C15" s="61"/>
      <c r="D15" s="85"/>
      <c r="E15" s="67"/>
      <c r="G15" s="65" t="s">
        <v>47</v>
      </c>
      <c r="H15" s="61"/>
      <c r="I15" s="85"/>
      <c r="J15" s="67"/>
    </row>
    <row r="16" spans="1:11" ht="15.75" customHeight="1">
      <c r="B16" s="65" t="s">
        <v>48</v>
      </c>
      <c r="C16" s="66"/>
      <c r="D16" s="85"/>
      <c r="E16" s="67"/>
      <c r="G16" s="65" t="s">
        <v>48</v>
      </c>
      <c r="H16" s="61"/>
      <c r="I16" s="85"/>
      <c r="J16" s="67"/>
    </row>
    <row r="17" spans="1:10" ht="15.75" customHeight="1">
      <c r="B17" s="65" t="s">
        <v>49</v>
      </c>
      <c r="C17" s="61"/>
      <c r="D17" s="85"/>
      <c r="E17" s="67"/>
      <c r="G17" s="65" t="s">
        <v>49</v>
      </c>
      <c r="H17" s="61"/>
      <c r="I17" s="85"/>
      <c r="J17" s="67"/>
    </row>
    <row r="18" spans="1:10" ht="15.75" customHeight="1">
      <c r="B18" s="65" t="s">
        <v>50</v>
      </c>
      <c r="C18" s="66"/>
      <c r="D18" s="85"/>
      <c r="E18" s="67"/>
      <c r="G18" s="84" t="s">
        <v>0</v>
      </c>
      <c r="H18" s="85">
        <f>SUM(H13:H17)</f>
        <v>0</v>
      </c>
      <c r="I18" s="86"/>
      <c r="J18" s="62"/>
    </row>
    <row r="19" spans="1:10" ht="15.75" customHeight="1">
      <c r="B19" s="65" t="s">
        <v>51</v>
      </c>
      <c r="C19" s="61"/>
      <c r="D19" s="85"/>
      <c r="E19" s="67"/>
      <c r="G19" s="8"/>
      <c r="H19" s="6"/>
      <c r="I19" s="6"/>
    </row>
    <row r="20" spans="1:10" ht="15.75" customHeight="1">
      <c r="B20" s="65" t="s">
        <v>52</v>
      </c>
      <c r="C20" s="66"/>
      <c r="D20" s="85"/>
      <c r="E20" s="67"/>
      <c r="F20" s="5"/>
      <c r="G20" s="90" t="s">
        <v>65</v>
      </c>
      <c r="H20" s="82" t="s">
        <v>1</v>
      </c>
      <c r="I20" s="82" t="s">
        <v>2</v>
      </c>
      <c r="J20" s="83" t="s">
        <v>31</v>
      </c>
    </row>
    <row r="21" spans="1:10" ht="15.75" customHeight="1">
      <c r="B21" s="65" t="s">
        <v>53</v>
      </c>
      <c r="C21" s="61"/>
      <c r="D21" s="85"/>
      <c r="E21" s="67"/>
      <c r="G21" s="13"/>
      <c r="H21" s="12"/>
      <c r="I21" s="96"/>
      <c r="J21" s="67"/>
    </row>
    <row r="22" spans="1:10" ht="15.75" customHeight="1">
      <c r="B22" s="65" t="s">
        <v>54</v>
      </c>
      <c r="C22" s="66"/>
      <c r="D22" s="85"/>
      <c r="E22" s="67"/>
      <c r="G22" s="13"/>
      <c r="H22" s="14"/>
      <c r="I22" s="95"/>
      <c r="J22" s="67"/>
    </row>
    <row r="23" spans="1:10" ht="15.75" customHeight="1">
      <c r="B23" s="65" t="s">
        <v>55</v>
      </c>
      <c r="C23" s="61"/>
      <c r="D23" s="85"/>
      <c r="E23" s="67"/>
      <c r="G23" s="91" t="s">
        <v>0</v>
      </c>
      <c r="H23" s="92">
        <f>SUM(H21:H22)</f>
        <v>0</v>
      </c>
      <c r="I23" s="95"/>
    </row>
    <row r="24" spans="1:10" ht="15.75" customHeight="1">
      <c r="A24" s="11"/>
      <c r="B24" s="65" t="s">
        <v>56</v>
      </c>
      <c r="C24" s="66"/>
      <c r="D24" s="85"/>
      <c r="E24" s="67"/>
      <c r="H24" s="1"/>
      <c r="I24" s="1"/>
    </row>
    <row r="25" spans="1:10" ht="15.75" customHeight="1">
      <c r="B25" s="65" t="s">
        <v>57</v>
      </c>
      <c r="C25" s="61"/>
      <c r="D25" s="85"/>
      <c r="E25" s="67"/>
      <c r="F25" s="5"/>
      <c r="G25" s="90" t="s">
        <v>66</v>
      </c>
      <c r="H25" s="82" t="s">
        <v>1</v>
      </c>
      <c r="I25" s="82" t="s">
        <v>2</v>
      </c>
      <c r="J25" s="83" t="s">
        <v>31</v>
      </c>
    </row>
    <row r="26" spans="1:10" ht="15.75" customHeight="1">
      <c r="B26" s="65" t="s">
        <v>58</v>
      </c>
      <c r="C26" s="66"/>
      <c r="D26" s="85"/>
      <c r="E26" s="67"/>
      <c r="G26" s="38"/>
      <c r="H26" s="37"/>
      <c r="I26" s="97"/>
      <c r="J26" s="67"/>
    </row>
    <row r="27" spans="1:10" ht="15.75" customHeight="1">
      <c r="B27" s="65" t="s">
        <v>59</v>
      </c>
      <c r="C27" s="66"/>
      <c r="D27" s="85"/>
      <c r="E27" s="67"/>
      <c r="G27" s="91" t="s">
        <v>0</v>
      </c>
      <c r="H27" s="92">
        <f>SUM(H26:H26)</f>
        <v>0</v>
      </c>
      <c r="I27" s="93"/>
    </row>
    <row r="28" spans="1:10" ht="15.75" customHeight="1">
      <c r="B28" s="84" t="s">
        <v>0</v>
      </c>
      <c r="C28" s="85">
        <f>SUM(C13:C27)</f>
        <v>0</v>
      </c>
      <c r="D28" s="86"/>
      <c r="E28" s="67"/>
      <c r="G28"/>
      <c r="H28"/>
      <c r="I28"/>
      <c r="J28"/>
    </row>
    <row r="29" spans="1:10" ht="15.75" customHeight="1">
      <c r="F29" s="5"/>
      <c r="G29"/>
      <c r="H29"/>
      <c r="I29"/>
      <c r="J29"/>
    </row>
    <row r="30" spans="1:10" ht="15.75" customHeight="1">
      <c r="B30" s="90" t="s">
        <v>67</v>
      </c>
      <c r="C30" s="82" t="s">
        <v>1</v>
      </c>
      <c r="D30" s="94" t="s">
        <v>2</v>
      </c>
      <c r="E30" s="83" t="s">
        <v>31</v>
      </c>
    </row>
    <row r="31" spans="1:10" ht="15.75" customHeight="1">
      <c r="B31" s="13"/>
      <c r="C31" s="12"/>
      <c r="D31" s="96"/>
      <c r="E31" s="67"/>
      <c r="F31" s="6"/>
      <c r="G31" s="6"/>
    </row>
    <row r="32" spans="1:10" ht="15.75" customHeight="1">
      <c r="B32" s="13"/>
      <c r="C32" s="14"/>
      <c r="D32" s="95"/>
      <c r="E32" s="67"/>
      <c r="H32" s="9"/>
      <c r="I32" s="9"/>
    </row>
    <row r="33" spans="2:9" ht="15.75" customHeight="1">
      <c r="B33" s="91" t="s">
        <v>0</v>
      </c>
      <c r="C33" s="92">
        <f>SUM(C31:C32)</f>
        <v>0</v>
      </c>
      <c r="D33" s="92"/>
      <c r="E33" s="62"/>
      <c r="H33" s="6"/>
      <c r="I33" s="6"/>
    </row>
    <row r="34" spans="2:9" ht="15.75" customHeight="1">
      <c r="B34" s="8"/>
      <c r="C34" s="6"/>
      <c r="D34" s="6"/>
      <c r="E34" s="62"/>
      <c r="H34" s="6"/>
      <c r="I34" s="6"/>
    </row>
    <row r="35" spans="2:9" ht="15.75" customHeight="1">
      <c r="B35" s="1"/>
      <c r="C35" s="1"/>
      <c r="D35" s="1"/>
      <c r="F35" s="6"/>
      <c r="G35" s="6"/>
      <c r="H35" s="4"/>
      <c r="I35" s="4"/>
    </row>
    <row r="36" spans="2:9" ht="15.75" customHeight="1">
      <c r="B36" s="1"/>
      <c r="C36" s="1"/>
      <c r="D36" s="1"/>
      <c r="H36" s="1"/>
      <c r="I36" s="1"/>
    </row>
    <row r="37" spans="2:9" ht="15.75" customHeight="1">
      <c r="B37" s="1"/>
      <c r="C37" s="1"/>
      <c r="D37" s="1"/>
      <c r="H37" s="1"/>
      <c r="I37" s="1"/>
    </row>
    <row r="38" spans="2:9" ht="15.75" customHeight="1">
      <c r="B38" s="1"/>
      <c r="C38" s="1"/>
      <c r="D38" s="1"/>
      <c r="H38" s="1"/>
      <c r="I38" s="1"/>
    </row>
    <row r="39" spans="2:9" ht="15.75" customHeight="1">
      <c r="B39" s="1"/>
      <c r="C39" s="1"/>
      <c r="D39" s="1"/>
      <c r="H39" s="1"/>
      <c r="I39" s="1"/>
    </row>
    <row r="40" spans="2:9" ht="15.75" customHeight="1">
      <c r="D40" s="1"/>
      <c r="H40" s="1"/>
      <c r="I40" s="1"/>
    </row>
    <row r="41" spans="2:9" ht="15.75" customHeight="1">
      <c r="G41" s="5"/>
      <c r="H41" s="4"/>
      <c r="I41" s="4"/>
    </row>
    <row r="42" spans="2:9" ht="15.75" customHeight="1">
      <c r="G42" s="10"/>
      <c r="H42" s="9"/>
      <c r="I42" s="9"/>
    </row>
    <row r="43" spans="2:9" ht="15.75" customHeight="1">
      <c r="G43" s="8"/>
      <c r="H43" s="6"/>
      <c r="I43" s="6"/>
    </row>
    <row r="44" spans="2:9" ht="15.75" customHeight="1">
      <c r="G44" s="8"/>
      <c r="H44" s="6"/>
      <c r="I44" s="6"/>
    </row>
    <row r="45" spans="2:9" ht="26.25" customHeight="1">
      <c r="B45" s="1"/>
      <c r="G45" s="8"/>
      <c r="H45" s="6"/>
      <c r="I45" s="6"/>
    </row>
    <row r="46" spans="2:9" ht="15.75" customHeight="1">
      <c r="G46" s="8"/>
      <c r="H46" s="6"/>
      <c r="I46" s="6"/>
    </row>
    <row r="47" spans="2:9" ht="15.75" customHeight="1">
      <c r="G47" s="7"/>
      <c r="H47" s="6"/>
      <c r="I47" s="6"/>
    </row>
    <row r="48" spans="2:9" ht="15.75" customHeight="1"/>
    <row r="49" spans="7:9" ht="15.75" customHeight="1"/>
    <row r="50" spans="7:9" ht="15.75" customHeight="1">
      <c r="G50" s="5"/>
      <c r="H50" s="4"/>
      <c r="I50" s="4"/>
    </row>
    <row r="51" spans="7:9" ht="15.75" customHeight="1">
      <c r="G51" s="122"/>
      <c r="H51" s="122"/>
      <c r="I51" s="123"/>
    </row>
    <row r="52" spans="7:9" ht="15.75" customHeight="1">
      <c r="G52" s="122"/>
      <c r="H52" s="122"/>
      <c r="I52" s="123"/>
    </row>
    <row r="53" spans="7:9" ht="15.75" customHeight="1">
      <c r="G53" s="122"/>
      <c r="H53" s="122"/>
      <c r="I53" s="123"/>
    </row>
    <row r="54" spans="7:9" ht="15.75" customHeight="1">
      <c r="G54" s="122"/>
      <c r="H54" s="122"/>
      <c r="I54" s="123"/>
    </row>
    <row r="55" spans="7:9">
      <c r="G55" s="5"/>
      <c r="H55" s="4"/>
      <c r="I55" s="4"/>
    </row>
    <row r="56" spans="7:9">
      <c r="G56" s="5"/>
      <c r="H56" s="4"/>
      <c r="I56" s="4"/>
    </row>
    <row r="57" spans="7:9">
      <c r="G57" s="5"/>
      <c r="H57" s="4"/>
      <c r="I57" s="4"/>
    </row>
  </sheetData>
  <mergeCells count="11">
    <mergeCell ref="G51:H52"/>
    <mergeCell ref="I51:I52"/>
    <mergeCell ref="G53:H54"/>
    <mergeCell ref="I53:I54"/>
    <mergeCell ref="B2:I4"/>
    <mergeCell ref="B5:C5"/>
    <mergeCell ref="B6:B10"/>
    <mergeCell ref="G6:H8"/>
    <mergeCell ref="I6:I8"/>
    <mergeCell ref="G9:H9"/>
    <mergeCell ref="G10:H10"/>
  </mergeCells>
  <conditionalFormatting sqref="I6:I8">
    <cfRule type="cellIs" dxfId="73" priority="1" operator="lessThan">
      <formula>0</formula>
    </cfRule>
    <cfRule type="cellIs" dxfId="72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11</xdr:row>
                    <xdr:rowOff>190500</xdr:rowOff>
                  </from>
                  <to>
                    <xdr:col>3</xdr:col>
                    <xdr:colOff>933450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12</xdr:row>
                    <xdr:rowOff>190500</xdr:rowOff>
                  </from>
                  <to>
                    <xdr:col>3</xdr:col>
                    <xdr:colOff>933450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Check Box 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171450</xdr:rowOff>
                  </from>
                  <to>
                    <xdr:col>8</xdr:col>
                    <xdr:colOff>923925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Check Box 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180975</xdr:rowOff>
                  </from>
                  <to>
                    <xdr:col>3</xdr:col>
                    <xdr:colOff>933450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171450</xdr:rowOff>
                  </from>
                  <to>
                    <xdr:col>3</xdr:col>
                    <xdr:colOff>933450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9" name="Check Box 6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9525</xdr:rowOff>
                  </from>
                  <to>
                    <xdr:col>8</xdr:col>
                    <xdr:colOff>914400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10" name="Check Box 7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0</xdr:rowOff>
                  </from>
                  <to>
                    <xdr:col>8</xdr:col>
                    <xdr:colOff>914400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11" name="Check Box 8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190500</xdr:rowOff>
                  </from>
                  <to>
                    <xdr:col>8</xdr:col>
                    <xdr:colOff>914400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7" r:id="rId12" name="Check Box 9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0</xdr:rowOff>
                  </from>
                  <to>
                    <xdr:col>8</xdr:col>
                    <xdr:colOff>914400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8" r:id="rId13" name="Check Box 10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20</xdr:row>
                    <xdr:rowOff>0</xdr:rowOff>
                  </from>
                  <to>
                    <xdr:col>8</xdr:col>
                    <xdr:colOff>923925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9" r:id="rId14" name="Check Box 11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21</xdr:row>
                    <xdr:rowOff>9525</xdr:rowOff>
                  </from>
                  <to>
                    <xdr:col>8</xdr:col>
                    <xdr:colOff>923925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0" r:id="rId15" name="Check Box 12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190500</xdr:rowOff>
                  </from>
                  <to>
                    <xdr:col>8</xdr:col>
                    <xdr:colOff>914400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1" r:id="rId16" name="Check Box 1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13</xdr:row>
                    <xdr:rowOff>190500</xdr:rowOff>
                  </from>
                  <to>
                    <xdr:col>3</xdr:col>
                    <xdr:colOff>933450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2" r:id="rId17" name="Check Box 1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190500</xdr:rowOff>
                  </from>
                  <to>
                    <xdr:col>3</xdr:col>
                    <xdr:colOff>933450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3" r:id="rId18" name="Check Box 1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190500</xdr:rowOff>
                  </from>
                  <to>
                    <xdr:col>3</xdr:col>
                    <xdr:colOff>933450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4" r:id="rId19" name="Check Box 1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190500</xdr:rowOff>
                  </from>
                  <to>
                    <xdr:col>3</xdr:col>
                    <xdr:colOff>933450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5" r:id="rId20" name="Check Box 1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190500</xdr:rowOff>
                  </from>
                  <to>
                    <xdr:col>3</xdr:col>
                    <xdr:colOff>933450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6" r:id="rId21" name="Check Box 1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190500</xdr:rowOff>
                  </from>
                  <to>
                    <xdr:col>3</xdr:col>
                    <xdr:colOff>933450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7" r:id="rId22" name="Check Box 1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190500</xdr:rowOff>
                  </from>
                  <to>
                    <xdr:col>3</xdr:col>
                    <xdr:colOff>933450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8" r:id="rId23" name="Check Box 2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190500</xdr:rowOff>
                  </from>
                  <to>
                    <xdr:col>3</xdr:col>
                    <xdr:colOff>933450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9" r:id="rId24" name="Check Box 2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190500</xdr:rowOff>
                  </from>
                  <to>
                    <xdr:col>3</xdr:col>
                    <xdr:colOff>933450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0" r:id="rId25" name="Check Box 2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190500</xdr:rowOff>
                  </from>
                  <to>
                    <xdr:col>3</xdr:col>
                    <xdr:colOff>933450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1" r:id="rId26" name="Check Box 2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190500</xdr:rowOff>
                  </from>
                  <to>
                    <xdr:col>3</xdr:col>
                    <xdr:colOff>933450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2" r:id="rId27" name="Check Box 2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190500</xdr:rowOff>
                  </from>
                  <to>
                    <xdr:col>3</xdr:col>
                    <xdr:colOff>933450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3" r:id="rId28" name="Check Box 2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190500</xdr:rowOff>
                  </from>
                  <to>
                    <xdr:col>3</xdr:col>
                    <xdr:colOff>933450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4" r:id="rId29" name="Check Box 2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190500</xdr:rowOff>
                  </from>
                  <to>
                    <xdr:col>3</xdr:col>
                    <xdr:colOff>933450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5" r:id="rId30" name="Check Box 2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190500</xdr:rowOff>
                  </from>
                  <to>
                    <xdr:col>3</xdr:col>
                    <xdr:colOff>933450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6" r:id="rId31" name="Check Box 2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190500</xdr:rowOff>
                  </from>
                  <to>
                    <xdr:col>3</xdr:col>
                    <xdr:colOff>933450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7" r:id="rId32" name="Check Box 2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190500</xdr:rowOff>
                  </from>
                  <to>
                    <xdr:col>3</xdr:col>
                    <xdr:colOff>933450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8" r:id="rId33" name="Check Box 3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190500</xdr:rowOff>
                  </from>
                  <to>
                    <xdr:col>3</xdr:col>
                    <xdr:colOff>933450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9" r:id="rId34" name="Check Box 3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190500</xdr:rowOff>
                  </from>
                  <to>
                    <xdr:col>3</xdr:col>
                    <xdr:colOff>933450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0" r:id="rId35" name="Check Box 3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190500</xdr:rowOff>
                  </from>
                  <to>
                    <xdr:col>3</xdr:col>
                    <xdr:colOff>933450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1" r:id="rId36" name="Check Box 3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190500</xdr:rowOff>
                  </from>
                  <to>
                    <xdr:col>3</xdr:col>
                    <xdr:colOff>933450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2" r:id="rId37" name="Check Box 3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190500</xdr:rowOff>
                  </from>
                  <to>
                    <xdr:col>3</xdr:col>
                    <xdr:colOff>933450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3" r:id="rId38" name="Check Box 3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190500</xdr:rowOff>
                  </from>
                  <to>
                    <xdr:col>3</xdr:col>
                    <xdr:colOff>933450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4" r:id="rId39" name="Check Box 3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190500</xdr:rowOff>
                  </from>
                  <to>
                    <xdr:col>3</xdr:col>
                    <xdr:colOff>933450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5" r:id="rId40" name="Check Box 3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190500</xdr:rowOff>
                  </from>
                  <to>
                    <xdr:col>3</xdr:col>
                    <xdr:colOff>933450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57"/>
  <sheetViews>
    <sheetView showGridLines="0" topLeftCell="A7" workbookViewId="0">
      <selection activeCell="C13" sqref="C13"/>
    </sheetView>
  </sheetViews>
  <sheetFormatPr defaultRowHeight="12.7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0.5703125" style="1" bestFit="1" customWidth="1"/>
    <col min="6" max="6" width="4.42578125" style="36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>
      <c r="A1" s="25"/>
      <c r="B1" s="98"/>
      <c r="C1" s="27"/>
      <c r="D1" s="27"/>
      <c r="E1" s="28"/>
      <c r="F1" s="63"/>
      <c r="G1" s="28"/>
      <c r="H1" s="27"/>
      <c r="I1" s="26"/>
    </row>
    <row r="2" spans="1:11" ht="12.75" customHeight="1">
      <c r="A2" s="25"/>
      <c r="B2" s="124" t="s">
        <v>35</v>
      </c>
      <c r="C2" s="124"/>
      <c r="D2" s="124"/>
      <c r="E2" s="124"/>
      <c r="F2" s="124"/>
      <c r="G2" s="124"/>
      <c r="H2" s="124"/>
      <c r="I2" s="124"/>
    </row>
    <row r="3" spans="1:11" ht="12.75" customHeight="1">
      <c r="B3" s="124"/>
      <c r="C3" s="124"/>
      <c r="D3" s="124"/>
      <c r="E3" s="124"/>
      <c r="F3" s="124"/>
      <c r="G3" s="124"/>
      <c r="H3" s="124"/>
      <c r="I3" s="124"/>
      <c r="J3" s="24"/>
    </row>
    <row r="4" spans="1:11" ht="38.25" customHeight="1">
      <c r="B4" s="125"/>
      <c r="C4" s="125"/>
      <c r="D4" s="125"/>
      <c r="E4" s="125"/>
      <c r="F4" s="125"/>
      <c r="G4" s="125"/>
      <c r="H4" s="125"/>
      <c r="I4" s="125"/>
      <c r="K4" s="36"/>
    </row>
    <row r="5" spans="1:11" ht="9" customHeight="1">
      <c r="B5" s="126"/>
      <c r="C5" s="126"/>
      <c r="E5" s="20"/>
      <c r="F5" s="64"/>
      <c r="G5" s="99"/>
      <c r="H5" s="23"/>
      <c r="I5" s="22"/>
    </row>
    <row r="6" spans="1:11" ht="15.95" customHeight="1">
      <c r="B6" s="129" t="s">
        <v>7</v>
      </c>
      <c r="C6" s="60" t="s">
        <v>60</v>
      </c>
      <c r="D6" s="61"/>
      <c r="E6" s="20"/>
      <c r="F6" s="64"/>
      <c r="G6" s="127" t="s">
        <v>6</v>
      </c>
      <c r="H6" s="127"/>
      <c r="I6" s="128">
        <f>D9-(C28+H27+C33+H18+H23)</f>
        <v>0</v>
      </c>
    </row>
    <row r="7" spans="1:11" ht="15.95" customHeight="1">
      <c r="B7" s="130"/>
      <c r="C7" s="60" t="s">
        <v>61</v>
      </c>
      <c r="D7" s="61"/>
      <c r="E7" s="20"/>
      <c r="F7" s="64"/>
      <c r="G7" s="127"/>
      <c r="H7" s="127"/>
      <c r="I7" s="128"/>
      <c r="J7" s="21">
        <f>I6</f>
        <v>0</v>
      </c>
    </row>
    <row r="8" spans="1:11" ht="15.95" customHeight="1">
      <c r="B8" s="130"/>
      <c r="C8" s="69" t="s">
        <v>62</v>
      </c>
      <c r="D8" s="69"/>
      <c r="E8" s="20"/>
      <c r="F8" s="64"/>
      <c r="G8" s="127"/>
      <c r="H8" s="127"/>
      <c r="I8" s="128"/>
    </row>
    <row r="9" spans="1:11" ht="15.95" customHeight="1">
      <c r="B9" s="131"/>
      <c r="C9" s="68" t="s">
        <v>5</v>
      </c>
      <c r="D9" s="78">
        <f>SUM(D6:D8)</f>
        <v>0</v>
      </c>
      <c r="E9" s="20"/>
      <c r="F9" s="64"/>
      <c r="G9" s="127" t="s">
        <v>4</v>
      </c>
      <c r="H9" s="127"/>
      <c r="I9" s="79" t="str">
        <f>IF($D$9&lt;&gt;0,IF($I$10/$D$9&lt;&gt;0,$I$10/$D$9,""),"")</f>
        <v/>
      </c>
    </row>
    <row r="10" spans="1:11" ht="15.95" customHeight="1">
      <c r="B10" s="130"/>
      <c r="E10" s="20"/>
      <c r="F10" s="64"/>
      <c r="G10" s="127" t="s">
        <v>15</v>
      </c>
      <c r="H10" s="127"/>
      <c r="I10" s="80">
        <f>SUM(C28,H27,C33,H29,H23,H18)</f>
        <v>0</v>
      </c>
    </row>
    <row r="11" spans="1:11" ht="15.95" customHeight="1">
      <c r="C11" s="19"/>
      <c r="D11" s="18"/>
      <c r="E11" s="17"/>
      <c r="F11" s="64"/>
      <c r="G11" s="17"/>
      <c r="H11" s="16"/>
      <c r="I11" s="15"/>
      <c r="K11" s="36"/>
    </row>
    <row r="12" spans="1:11" ht="15.75" customHeight="1">
      <c r="A12" s="11"/>
      <c r="B12" s="81" t="s">
        <v>63</v>
      </c>
      <c r="C12" s="82" t="s">
        <v>3</v>
      </c>
      <c r="D12" s="82" t="s">
        <v>2</v>
      </c>
      <c r="E12" s="83" t="s">
        <v>31</v>
      </c>
      <c r="F12" s="5"/>
      <c r="G12" s="87" t="s">
        <v>64</v>
      </c>
      <c r="H12" s="88" t="s">
        <v>1</v>
      </c>
      <c r="I12" s="88" t="s">
        <v>2</v>
      </c>
      <c r="J12" s="89" t="s">
        <v>31</v>
      </c>
    </row>
    <row r="13" spans="1:11" ht="15.75" customHeight="1">
      <c r="B13" s="65" t="s">
        <v>45</v>
      </c>
      <c r="C13" s="61"/>
      <c r="D13" s="85"/>
      <c r="E13" s="67"/>
      <c r="G13" s="65" t="s">
        <v>45</v>
      </c>
      <c r="H13" s="61"/>
      <c r="I13" s="85"/>
      <c r="J13" s="67"/>
    </row>
    <row r="14" spans="1:11" ht="15.75" customHeight="1">
      <c r="B14" s="65" t="s">
        <v>46</v>
      </c>
      <c r="C14" s="61"/>
      <c r="D14" s="85" t="s">
        <v>42</v>
      </c>
      <c r="E14" s="67"/>
      <c r="G14" s="65" t="s">
        <v>46</v>
      </c>
      <c r="H14" s="61"/>
      <c r="I14" s="85"/>
      <c r="J14" s="67"/>
    </row>
    <row r="15" spans="1:11" ht="15.75" customHeight="1">
      <c r="B15" s="65" t="s">
        <v>47</v>
      </c>
      <c r="C15" s="61"/>
      <c r="D15" s="85"/>
      <c r="E15" s="67"/>
      <c r="G15" s="65" t="s">
        <v>47</v>
      </c>
      <c r="H15" s="61"/>
      <c r="I15" s="85"/>
      <c r="J15" s="67"/>
    </row>
    <row r="16" spans="1:11" ht="15.75" customHeight="1">
      <c r="B16" s="65" t="s">
        <v>48</v>
      </c>
      <c r="C16" s="66"/>
      <c r="D16" s="85"/>
      <c r="E16" s="67"/>
      <c r="G16" s="65" t="s">
        <v>48</v>
      </c>
      <c r="H16" s="61"/>
      <c r="I16" s="85"/>
      <c r="J16" s="67"/>
    </row>
    <row r="17" spans="1:10" ht="15.75" customHeight="1">
      <c r="B17" s="65" t="s">
        <v>49</v>
      </c>
      <c r="C17" s="61"/>
      <c r="D17" s="85"/>
      <c r="E17" s="67"/>
      <c r="G17" s="65" t="s">
        <v>49</v>
      </c>
      <c r="H17" s="61"/>
      <c r="I17" s="85"/>
      <c r="J17" s="67"/>
    </row>
    <row r="18" spans="1:10" ht="15.75" customHeight="1">
      <c r="B18" s="65" t="s">
        <v>50</v>
      </c>
      <c r="C18" s="66"/>
      <c r="D18" s="85"/>
      <c r="E18" s="67"/>
      <c r="G18" s="84" t="s">
        <v>0</v>
      </c>
      <c r="H18" s="85">
        <f>SUM(H13:H17)</f>
        <v>0</v>
      </c>
      <c r="I18" s="86"/>
      <c r="J18" s="62"/>
    </row>
    <row r="19" spans="1:10" ht="15.75" customHeight="1">
      <c r="B19" s="65" t="s">
        <v>51</v>
      </c>
      <c r="C19" s="61"/>
      <c r="D19" s="85"/>
      <c r="E19" s="67"/>
      <c r="G19" s="8"/>
      <c r="H19" s="6"/>
      <c r="I19" s="6"/>
    </row>
    <row r="20" spans="1:10" ht="15.75" customHeight="1">
      <c r="B20" s="65" t="s">
        <v>52</v>
      </c>
      <c r="C20" s="66"/>
      <c r="D20" s="85"/>
      <c r="E20" s="67"/>
      <c r="F20" s="5"/>
      <c r="G20" s="90" t="s">
        <v>65</v>
      </c>
      <c r="H20" s="82" t="s">
        <v>1</v>
      </c>
      <c r="I20" s="82" t="s">
        <v>2</v>
      </c>
      <c r="J20" s="83" t="s">
        <v>31</v>
      </c>
    </row>
    <row r="21" spans="1:10" ht="15.75" customHeight="1">
      <c r="B21" s="65" t="s">
        <v>53</v>
      </c>
      <c r="C21" s="61"/>
      <c r="D21" s="85"/>
      <c r="E21" s="67"/>
      <c r="G21" s="13"/>
      <c r="H21" s="12"/>
      <c r="I21" s="96"/>
      <c r="J21" s="67"/>
    </row>
    <row r="22" spans="1:10" ht="15.75" customHeight="1">
      <c r="B22" s="65" t="s">
        <v>54</v>
      </c>
      <c r="C22" s="66"/>
      <c r="D22" s="85"/>
      <c r="E22" s="67"/>
      <c r="G22" s="13"/>
      <c r="H22" s="14"/>
      <c r="I22" s="95"/>
      <c r="J22" s="67"/>
    </row>
    <row r="23" spans="1:10" ht="15.75" customHeight="1">
      <c r="B23" s="65" t="s">
        <v>55</v>
      </c>
      <c r="C23" s="61"/>
      <c r="D23" s="85"/>
      <c r="E23" s="67"/>
      <c r="G23" s="91" t="s">
        <v>0</v>
      </c>
      <c r="H23" s="92">
        <f>SUM(H21:H22)</f>
        <v>0</v>
      </c>
      <c r="I23" s="95"/>
    </row>
    <row r="24" spans="1:10" ht="15.75" customHeight="1">
      <c r="A24" s="11"/>
      <c r="B24" s="65" t="s">
        <v>56</v>
      </c>
      <c r="C24" s="66"/>
      <c r="D24" s="85"/>
      <c r="E24" s="67"/>
      <c r="H24" s="1"/>
      <c r="I24" s="1"/>
    </row>
    <row r="25" spans="1:10" ht="15.75" customHeight="1">
      <c r="B25" s="65" t="s">
        <v>57</v>
      </c>
      <c r="C25" s="61"/>
      <c r="D25" s="85"/>
      <c r="E25" s="67"/>
      <c r="F25" s="5"/>
      <c r="G25" s="90" t="s">
        <v>66</v>
      </c>
      <c r="H25" s="82" t="s">
        <v>1</v>
      </c>
      <c r="I25" s="82" t="s">
        <v>2</v>
      </c>
      <c r="J25" s="83" t="s">
        <v>31</v>
      </c>
    </row>
    <row r="26" spans="1:10" ht="15.75" customHeight="1">
      <c r="B26" s="65" t="s">
        <v>58</v>
      </c>
      <c r="C26" s="66"/>
      <c r="D26" s="85"/>
      <c r="E26" s="67"/>
      <c r="G26" s="38"/>
      <c r="H26" s="37"/>
      <c r="I26" s="97"/>
      <c r="J26" s="67"/>
    </row>
    <row r="27" spans="1:10" ht="15.75" customHeight="1">
      <c r="B27" s="65" t="s">
        <v>59</v>
      </c>
      <c r="C27" s="66"/>
      <c r="D27" s="85"/>
      <c r="E27" s="67"/>
      <c r="G27" s="91" t="s">
        <v>0</v>
      </c>
      <c r="H27" s="92">
        <f>SUM(H26:H26)</f>
        <v>0</v>
      </c>
      <c r="I27" s="93"/>
    </row>
    <row r="28" spans="1:10" ht="15.75" customHeight="1">
      <c r="B28" s="84" t="s">
        <v>0</v>
      </c>
      <c r="C28" s="85">
        <f>SUM(C13:C27)</f>
        <v>0</v>
      </c>
      <c r="D28" s="86"/>
      <c r="E28" s="67"/>
      <c r="G28"/>
      <c r="H28"/>
      <c r="I28"/>
      <c r="J28"/>
    </row>
    <row r="29" spans="1:10" ht="15.75" customHeight="1">
      <c r="F29" s="5"/>
      <c r="G29"/>
      <c r="H29"/>
      <c r="I29"/>
      <c r="J29"/>
    </row>
    <row r="30" spans="1:10" ht="15.75" customHeight="1">
      <c r="B30" s="90" t="s">
        <v>67</v>
      </c>
      <c r="C30" s="82" t="s">
        <v>1</v>
      </c>
      <c r="D30" s="94" t="s">
        <v>2</v>
      </c>
      <c r="E30" s="83" t="s">
        <v>31</v>
      </c>
    </row>
    <row r="31" spans="1:10" ht="15.75" customHeight="1">
      <c r="B31" s="13"/>
      <c r="C31" s="12"/>
      <c r="D31" s="96"/>
      <c r="E31" s="67"/>
      <c r="F31" s="6"/>
      <c r="G31" s="6"/>
    </row>
    <row r="32" spans="1:10" ht="15.75" customHeight="1">
      <c r="B32" s="13"/>
      <c r="C32" s="14"/>
      <c r="D32" s="95"/>
      <c r="E32" s="67"/>
      <c r="H32" s="9"/>
      <c r="I32" s="9"/>
    </row>
    <row r="33" spans="2:9" ht="15.75" customHeight="1">
      <c r="B33" s="91" t="s">
        <v>0</v>
      </c>
      <c r="C33" s="92">
        <f>SUM(C31:C32)</f>
        <v>0</v>
      </c>
      <c r="D33" s="92"/>
      <c r="E33" s="62"/>
      <c r="H33" s="6"/>
      <c r="I33" s="6"/>
    </row>
    <row r="34" spans="2:9" ht="15.75" customHeight="1">
      <c r="B34" s="8"/>
      <c r="C34" s="6"/>
      <c r="D34" s="6"/>
      <c r="E34" s="62"/>
      <c r="H34" s="6"/>
      <c r="I34" s="6"/>
    </row>
    <row r="35" spans="2:9" ht="15.75" customHeight="1">
      <c r="B35" s="1"/>
      <c r="C35" s="1"/>
      <c r="D35" s="1"/>
      <c r="F35" s="6"/>
      <c r="G35" s="6"/>
      <c r="H35" s="4"/>
      <c r="I35" s="4"/>
    </row>
    <row r="36" spans="2:9" ht="15.75" customHeight="1">
      <c r="B36" s="1"/>
      <c r="C36" s="1"/>
      <c r="D36" s="1"/>
      <c r="H36" s="1"/>
      <c r="I36" s="1"/>
    </row>
    <row r="37" spans="2:9" ht="15.75" customHeight="1">
      <c r="B37" s="1"/>
      <c r="C37" s="1"/>
      <c r="D37" s="1"/>
      <c r="H37" s="1"/>
      <c r="I37" s="1"/>
    </row>
    <row r="38" spans="2:9" ht="15.75" customHeight="1">
      <c r="B38" s="1"/>
      <c r="C38" s="1"/>
      <c r="D38" s="1"/>
      <c r="H38" s="1"/>
      <c r="I38" s="1"/>
    </row>
    <row r="39" spans="2:9" ht="15.75" customHeight="1">
      <c r="B39" s="1"/>
      <c r="C39" s="1"/>
      <c r="D39" s="1"/>
      <c r="H39" s="1"/>
      <c r="I39" s="1"/>
    </row>
    <row r="40" spans="2:9" ht="15.75" customHeight="1">
      <c r="D40" s="1"/>
      <c r="H40" s="1"/>
      <c r="I40" s="1"/>
    </row>
    <row r="41" spans="2:9" ht="15.75" customHeight="1">
      <c r="G41" s="5"/>
      <c r="H41" s="4"/>
      <c r="I41" s="4"/>
    </row>
    <row r="42" spans="2:9" ht="15.75" customHeight="1">
      <c r="G42" s="10"/>
      <c r="H42" s="9"/>
      <c r="I42" s="9"/>
    </row>
    <row r="43" spans="2:9" ht="15.75" customHeight="1">
      <c r="G43" s="8"/>
      <c r="H43" s="6"/>
      <c r="I43" s="6"/>
    </row>
    <row r="44" spans="2:9" ht="15.75" customHeight="1">
      <c r="G44" s="8"/>
      <c r="H44" s="6"/>
      <c r="I44" s="6"/>
    </row>
    <row r="45" spans="2:9" ht="26.25" customHeight="1">
      <c r="B45" s="1"/>
      <c r="G45" s="8"/>
      <c r="H45" s="6"/>
      <c r="I45" s="6"/>
    </row>
    <row r="46" spans="2:9" ht="15.75" customHeight="1">
      <c r="G46" s="8"/>
      <c r="H46" s="6"/>
      <c r="I46" s="6"/>
    </row>
    <row r="47" spans="2:9" ht="15.75" customHeight="1">
      <c r="G47" s="7"/>
      <c r="H47" s="6"/>
      <c r="I47" s="6"/>
    </row>
    <row r="48" spans="2:9" ht="15.75" customHeight="1"/>
    <row r="49" spans="7:9" ht="15.75" customHeight="1"/>
    <row r="50" spans="7:9" ht="15.75" customHeight="1">
      <c r="G50" s="5"/>
      <c r="H50" s="4"/>
      <c r="I50" s="4"/>
    </row>
    <row r="51" spans="7:9" ht="15.75" customHeight="1">
      <c r="G51" s="122"/>
      <c r="H51" s="122"/>
      <c r="I51" s="123"/>
    </row>
    <row r="52" spans="7:9" ht="15.75" customHeight="1">
      <c r="G52" s="122"/>
      <c r="H52" s="122"/>
      <c r="I52" s="123"/>
    </row>
    <row r="53" spans="7:9" ht="15.75" customHeight="1">
      <c r="G53" s="122"/>
      <c r="H53" s="122"/>
      <c r="I53" s="123"/>
    </row>
    <row r="54" spans="7:9" ht="15.75" customHeight="1">
      <c r="G54" s="122"/>
      <c r="H54" s="122"/>
      <c r="I54" s="123"/>
    </row>
    <row r="55" spans="7:9">
      <c r="G55" s="5"/>
      <c r="H55" s="4"/>
      <c r="I55" s="4"/>
    </row>
    <row r="56" spans="7:9">
      <c r="G56" s="5"/>
      <c r="H56" s="4"/>
      <c r="I56" s="4"/>
    </row>
    <row r="57" spans="7:9">
      <c r="G57" s="5"/>
      <c r="H57" s="4"/>
      <c r="I57" s="4"/>
    </row>
  </sheetData>
  <mergeCells count="11">
    <mergeCell ref="G51:H52"/>
    <mergeCell ref="I51:I52"/>
    <mergeCell ref="G53:H54"/>
    <mergeCell ref="I53:I54"/>
    <mergeCell ref="B2:I4"/>
    <mergeCell ref="B5:C5"/>
    <mergeCell ref="B6:B10"/>
    <mergeCell ref="G6:H8"/>
    <mergeCell ref="I6:I8"/>
    <mergeCell ref="G9:H9"/>
    <mergeCell ref="G10:H10"/>
  </mergeCells>
  <conditionalFormatting sqref="I6:I8">
    <cfRule type="cellIs" dxfId="71" priority="1" operator="lessThan">
      <formula>0</formula>
    </cfRule>
    <cfRule type="cellIs" dxfId="70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12</xdr:row>
                    <xdr:rowOff>0</xdr:rowOff>
                  </from>
                  <to>
                    <xdr:col>3</xdr:col>
                    <xdr:colOff>933450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13</xdr:row>
                    <xdr:rowOff>0</xdr:rowOff>
                  </from>
                  <to>
                    <xdr:col>3</xdr:col>
                    <xdr:colOff>933450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 sizeWithCells="1">
                  <from>
                    <xdr:col>7</xdr:col>
                    <xdr:colOff>1562100</xdr:colOff>
                    <xdr:row>24</xdr:row>
                    <xdr:rowOff>180975</xdr:rowOff>
                  </from>
                  <to>
                    <xdr:col>8</xdr:col>
                    <xdr:colOff>923925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190500</xdr:rowOff>
                  </from>
                  <to>
                    <xdr:col>3</xdr:col>
                    <xdr:colOff>933450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180975</xdr:rowOff>
                  </from>
                  <to>
                    <xdr:col>3</xdr:col>
                    <xdr:colOff>933450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19050</xdr:rowOff>
                  </from>
                  <to>
                    <xdr:col>8</xdr:col>
                    <xdr:colOff>914400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9525</xdr:rowOff>
                  </from>
                  <to>
                    <xdr:col>8</xdr:col>
                    <xdr:colOff>914400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14</xdr:row>
                    <xdr:rowOff>0</xdr:rowOff>
                  </from>
                  <to>
                    <xdr:col>8</xdr:col>
                    <xdr:colOff>914400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1" r:id="rId12" name="Check Box 9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9525</xdr:rowOff>
                  </from>
                  <to>
                    <xdr:col>8</xdr:col>
                    <xdr:colOff>914400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2" r:id="rId13" name="Check Box 10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20</xdr:row>
                    <xdr:rowOff>9525</xdr:rowOff>
                  </from>
                  <to>
                    <xdr:col>8</xdr:col>
                    <xdr:colOff>923925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3" r:id="rId14" name="Check Box 11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21</xdr:row>
                    <xdr:rowOff>19050</xdr:rowOff>
                  </from>
                  <to>
                    <xdr:col>8</xdr:col>
                    <xdr:colOff>923925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4" r:id="rId15" name="Check Box 12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16</xdr:row>
                    <xdr:rowOff>0</xdr:rowOff>
                  </from>
                  <to>
                    <xdr:col>8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5" r:id="rId16" name="Check Box 1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0</xdr:rowOff>
                  </from>
                  <to>
                    <xdr:col>3</xdr:col>
                    <xdr:colOff>933450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6" r:id="rId17" name="Check Box 1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7" r:id="rId18" name="Check Box 1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27</xdr:row>
                    <xdr:rowOff>0</xdr:rowOff>
                  </from>
                  <to>
                    <xdr:col>3</xdr:col>
                    <xdr:colOff>933450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8" r:id="rId19" name="Check Box 1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9" r:id="rId20" name="Check Box 1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0</xdr:rowOff>
                  </from>
                  <to>
                    <xdr:col>3</xdr:col>
                    <xdr:colOff>933450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0" r:id="rId21" name="Check Box 1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1" r:id="rId22" name="Check Box 1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2" r:id="rId23" name="Check Box 2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0</xdr:rowOff>
                  </from>
                  <to>
                    <xdr:col>3</xdr:col>
                    <xdr:colOff>933450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3" r:id="rId24" name="Check Box 2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4" r:id="rId25" name="Check Box 2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5" r:id="rId26" name="Check Box 2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6" r:id="rId27" name="Check Box 2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0</xdr:rowOff>
                  </from>
                  <to>
                    <xdr:col>3</xdr:col>
                    <xdr:colOff>933450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7" r:id="rId28" name="Check Box 2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8" r:id="rId29" name="Check Box 2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39" r:id="rId30" name="Check Box 2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0" r:id="rId31" name="Check Box 2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0</xdr:rowOff>
                  </from>
                  <to>
                    <xdr:col>3</xdr:col>
                    <xdr:colOff>933450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1" r:id="rId32" name="Check Box 2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2" r:id="rId33" name="Check Box 3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3" r:id="rId34" name="Check Box 3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4" r:id="rId35" name="Check Box 3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0</xdr:rowOff>
                  </from>
                  <to>
                    <xdr:col>3</xdr:col>
                    <xdr:colOff>933450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5" r:id="rId36" name="Check Box 3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6" r:id="rId37" name="Check Box 3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7" r:id="rId38" name="Check Box 3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8" r:id="rId39" name="Check Box 3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9" r:id="rId40" name="Check Box 3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57"/>
  <sheetViews>
    <sheetView showGridLines="0" topLeftCell="A16" workbookViewId="0">
      <selection activeCell="C13" sqref="C13"/>
    </sheetView>
  </sheetViews>
  <sheetFormatPr defaultRowHeight="12.7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0.5703125" style="1" bestFit="1" customWidth="1"/>
    <col min="6" max="6" width="4.42578125" style="36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>
      <c r="A1" s="25"/>
      <c r="B1" s="98"/>
      <c r="C1" s="27"/>
      <c r="D1" s="27"/>
      <c r="E1" s="28"/>
      <c r="F1" s="63"/>
      <c r="G1" s="28"/>
      <c r="H1" s="27"/>
      <c r="I1" s="26"/>
    </row>
    <row r="2" spans="1:11" ht="12.75" customHeight="1">
      <c r="A2" s="25"/>
      <c r="B2" s="124" t="s">
        <v>36</v>
      </c>
      <c r="C2" s="124"/>
      <c r="D2" s="124"/>
      <c r="E2" s="124"/>
      <c r="F2" s="124"/>
      <c r="G2" s="124"/>
      <c r="H2" s="124"/>
      <c r="I2" s="124"/>
    </row>
    <row r="3" spans="1:11" ht="12.75" customHeight="1">
      <c r="B3" s="124"/>
      <c r="C3" s="124"/>
      <c r="D3" s="124"/>
      <c r="E3" s="124"/>
      <c r="F3" s="124"/>
      <c r="G3" s="124"/>
      <c r="H3" s="124"/>
      <c r="I3" s="124"/>
      <c r="J3" s="24"/>
    </row>
    <row r="4" spans="1:11" ht="38.25" customHeight="1">
      <c r="B4" s="125"/>
      <c r="C4" s="125"/>
      <c r="D4" s="125"/>
      <c r="E4" s="125"/>
      <c r="F4" s="125"/>
      <c r="G4" s="125"/>
      <c r="H4" s="125"/>
      <c r="I4" s="125"/>
      <c r="K4" s="36"/>
    </row>
    <row r="5" spans="1:11" ht="9" customHeight="1">
      <c r="B5" s="126"/>
      <c r="C5" s="126"/>
      <c r="E5" s="20"/>
      <c r="F5" s="64"/>
      <c r="G5" s="99"/>
      <c r="H5" s="23"/>
      <c r="I5" s="22"/>
    </row>
    <row r="6" spans="1:11" ht="15.95" customHeight="1">
      <c r="B6" s="129" t="s">
        <v>7</v>
      </c>
      <c r="C6" s="60" t="s">
        <v>60</v>
      </c>
      <c r="D6" s="61"/>
      <c r="E6" s="20"/>
      <c r="F6" s="64"/>
      <c r="G6" s="127" t="s">
        <v>6</v>
      </c>
      <c r="H6" s="127"/>
      <c r="I6" s="128">
        <f>D9-(C28+H27+C33+H18+H23)</f>
        <v>0</v>
      </c>
    </row>
    <row r="7" spans="1:11" ht="15.95" customHeight="1">
      <c r="B7" s="130"/>
      <c r="C7" s="60" t="s">
        <v>61</v>
      </c>
      <c r="D7" s="61"/>
      <c r="E7" s="20"/>
      <c r="F7" s="64"/>
      <c r="G7" s="127"/>
      <c r="H7" s="127"/>
      <c r="I7" s="128"/>
      <c r="J7" s="21">
        <f>I6</f>
        <v>0</v>
      </c>
    </row>
    <row r="8" spans="1:11" ht="15.95" customHeight="1">
      <c r="B8" s="130"/>
      <c r="C8" s="69" t="s">
        <v>62</v>
      </c>
      <c r="D8" s="69"/>
      <c r="E8" s="20"/>
      <c r="F8" s="64"/>
      <c r="G8" s="127"/>
      <c r="H8" s="127"/>
      <c r="I8" s="128"/>
    </row>
    <row r="9" spans="1:11" ht="15.95" customHeight="1">
      <c r="B9" s="131"/>
      <c r="C9" s="68" t="s">
        <v>5</v>
      </c>
      <c r="D9" s="78">
        <f>SUM(D6:D8)</f>
        <v>0</v>
      </c>
      <c r="E9" s="20"/>
      <c r="F9" s="64"/>
      <c r="G9" s="127" t="s">
        <v>4</v>
      </c>
      <c r="H9" s="127"/>
      <c r="I9" s="79" t="str">
        <f>IF($D$9&lt;&gt;0,IF($I$10/$D$9&lt;&gt;0,$I$10/$D$9,""),"")</f>
        <v/>
      </c>
    </row>
    <row r="10" spans="1:11" ht="15.95" customHeight="1">
      <c r="B10" s="130"/>
      <c r="E10" s="20"/>
      <c r="F10" s="64"/>
      <c r="G10" s="127" t="s">
        <v>15</v>
      </c>
      <c r="H10" s="127"/>
      <c r="I10" s="80">
        <f>SUM(C28,H27,C33,H29,H23,H18)</f>
        <v>0</v>
      </c>
    </row>
    <row r="11" spans="1:11" ht="15.95" customHeight="1">
      <c r="C11" s="19"/>
      <c r="D11" s="18"/>
      <c r="E11" s="17"/>
      <c r="F11" s="64"/>
      <c r="G11" s="17"/>
      <c r="H11" s="16"/>
      <c r="I11" s="15"/>
      <c r="K11" s="36"/>
    </row>
    <row r="12" spans="1:11" ht="15.75" customHeight="1">
      <c r="A12" s="11"/>
      <c r="B12" s="81" t="s">
        <v>63</v>
      </c>
      <c r="C12" s="82" t="s">
        <v>3</v>
      </c>
      <c r="D12" s="82" t="s">
        <v>2</v>
      </c>
      <c r="E12" s="83" t="s">
        <v>31</v>
      </c>
      <c r="F12" s="5"/>
      <c r="G12" s="87" t="s">
        <v>64</v>
      </c>
      <c r="H12" s="88" t="s">
        <v>1</v>
      </c>
      <c r="I12" s="88" t="s">
        <v>2</v>
      </c>
      <c r="J12" s="89" t="s">
        <v>31</v>
      </c>
    </row>
    <row r="13" spans="1:11" ht="15.75" customHeight="1">
      <c r="B13" s="65" t="s">
        <v>45</v>
      </c>
      <c r="C13" s="61"/>
      <c r="D13" s="85"/>
      <c r="E13" s="67"/>
      <c r="G13" s="65" t="s">
        <v>45</v>
      </c>
      <c r="H13" s="61"/>
      <c r="I13" s="85"/>
      <c r="J13" s="67"/>
    </row>
    <row r="14" spans="1:11" ht="15.75" customHeight="1">
      <c r="B14" s="65" t="s">
        <v>46</v>
      </c>
      <c r="C14" s="61"/>
      <c r="D14" s="85" t="s">
        <v>42</v>
      </c>
      <c r="E14" s="67"/>
      <c r="G14" s="65" t="s">
        <v>46</v>
      </c>
      <c r="H14" s="61"/>
      <c r="I14" s="85"/>
      <c r="J14" s="67"/>
    </row>
    <row r="15" spans="1:11" ht="15.75" customHeight="1">
      <c r="B15" s="65" t="s">
        <v>47</v>
      </c>
      <c r="C15" s="61"/>
      <c r="D15" s="85"/>
      <c r="E15" s="67"/>
      <c r="G15" s="65" t="s">
        <v>47</v>
      </c>
      <c r="H15" s="61"/>
      <c r="I15" s="85"/>
      <c r="J15" s="67"/>
    </row>
    <row r="16" spans="1:11" ht="15.75" customHeight="1">
      <c r="B16" s="65" t="s">
        <v>48</v>
      </c>
      <c r="C16" s="66"/>
      <c r="D16" s="85"/>
      <c r="E16" s="67"/>
      <c r="G16" s="65" t="s">
        <v>48</v>
      </c>
      <c r="H16" s="61"/>
      <c r="I16" s="85"/>
      <c r="J16" s="67"/>
    </row>
    <row r="17" spans="1:10" ht="15.75" customHeight="1">
      <c r="B17" s="65" t="s">
        <v>49</v>
      </c>
      <c r="C17" s="61"/>
      <c r="D17" s="85"/>
      <c r="E17" s="67"/>
      <c r="G17" s="65" t="s">
        <v>49</v>
      </c>
      <c r="H17" s="61"/>
      <c r="I17" s="85"/>
      <c r="J17" s="67"/>
    </row>
    <row r="18" spans="1:10" ht="15.75" customHeight="1">
      <c r="B18" s="65" t="s">
        <v>50</v>
      </c>
      <c r="C18" s="66"/>
      <c r="D18" s="85"/>
      <c r="E18" s="67"/>
      <c r="G18" s="84" t="s">
        <v>0</v>
      </c>
      <c r="H18" s="85">
        <f>SUM(H13:H17)</f>
        <v>0</v>
      </c>
      <c r="I18" s="86"/>
      <c r="J18" s="62"/>
    </row>
    <row r="19" spans="1:10" ht="15.75" customHeight="1">
      <c r="B19" s="65" t="s">
        <v>51</v>
      </c>
      <c r="C19" s="61"/>
      <c r="D19" s="85"/>
      <c r="E19" s="67"/>
      <c r="G19" s="8"/>
      <c r="H19" s="6"/>
      <c r="I19" s="6"/>
    </row>
    <row r="20" spans="1:10" ht="15.75" customHeight="1">
      <c r="B20" s="65" t="s">
        <v>52</v>
      </c>
      <c r="C20" s="66"/>
      <c r="D20" s="85"/>
      <c r="E20" s="67"/>
      <c r="F20" s="5"/>
      <c r="G20" s="90" t="s">
        <v>65</v>
      </c>
      <c r="H20" s="82" t="s">
        <v>1</v>
      </c>
      <c r="I20" s="82" t="s">
        <v>2</v>
      </c>
      <c r="J20" s="83" t="s">
        <v>31</v>
      </c>
    </row>
    <row r="21" spans="1:10" ht="15.75" customHeight="1">
      <c r="B21" s="65" t="s">
        <v>53</v>
      </c>
      <c r="C21" s="61"/>
      <c r="D21" s="85"/>
      <c r="E21" s="67"/>
      <c r="G21" s="13"/>
      <c r="H21" s="12"/>
      <c r="I21" s="96"/>
      <c r="J21" s="67"/>
    </row>
    <row r="22" spans="1:10" ht="15.75" customHeight="1">
      <c r="B22" s="65" t="s">
        <v>54</v>
      </c>
      <c r="C22" s="66"/>
      <c r="D22" s="85"/>
      <c r="E22" s="67"/>
      <c r="G22" s="13"/>
      <c r="H22" s="14"/>
      <c r="I22" s="95"/>
      <c r="J22" s="67"/>
    </row>
    <row r="23" spans="1:10" ht="15.75" customHeight="1">
      <c r="B23" s="65" t="s">
        <v>55</v>
      </c>
      <c r="C23" s="61"/>
      <c r="D23" s="85"/>
      <c r="E23" s="67"/>
      <c r="G23" s="91" t="s">
        <v>0</v>
      </c>
      <c r="H23" s="92">
        <f>SUM(H21:H22)</f>
        <v>0</v>
      </c>
      <c r="I23" s="95"/>
    </row>
    <row r="24" spans="1:10" ht="15.75" customHeight="1">
      <c r="A24" s="11"/>
      <c r="B24" s="65" t="s">
        <v>56</v>
      </c>
      <c r="C24" s="66"/>
      <c r="D24" s="85"/>
      <c r="E24" s="67"/>
      <c r="H24" s="1"/>
      <c r="I24" s="1"/>
    </row>
    <row r="25" spans="1:10" ht="15.75" customHeight="1">
      <c r="B25" s="65" t="s">
        <v>57</v>
      </c>
      <c r="C25" s="61"/>
      <c r="D25" s="85"/>
      <c r="E25" s="67"/>
      <c r="F25" s="5"/>
      <c r="G25" s="90" t="s">
        <v>66</v>
      </c>
      <c r="H25" s="82" t="s">
        <v>1</v>
      </c>
      <c r="I25" s="82" t="s">
        <v>2</v>
      </c>
      <c r="J25" s="83" t="s">
        <v>31</v>
      </c>
    </row>
    <row r="26" spans="1:10" ht="15.75" customHeight="1">
      <c r="B26" s="65" t="s">
        <v>58</v>
      </c>
      <c r="C26" s="66"/>
      <c r="D26" s="85"/>
      <c r="E26" s="67"/>
      <c r="G26" s="38"/>
      <c r="H26" s="37"/>
      <c r="I26" s="97"/>
      <c r="J26" s="67"/>
    </row>
    <row r="27" spans="1:10" ht="15.75" customHeight="1">
      <c r="B27" s="65" t="s">
        <v>59</v>
      </c>
      <c r="C27" s="66"/>
      <c r="D27" s="85"/>
      <c r="E27" s="67"/>
      <c r="G27" s="91" t="s">
        <v>0</v>
      </c>
      <c r="H27" s="92">
        <f>SUM(H26:H26)</f>
        <v>0</v>
      </c>
      <c r="I27" s="93"/>
    </row>
    <row r="28" spans="1:10" ht="15.75" customHeight="1">
      <c r="B28" s="84" t="s">
        <v>0</v>
      </c>
      <c r="C28" s="85">
        <f>SUM(C13:C27)</f>
        <v>0</v>
      </c>
      <c r="D28" s="86"/>
      <c r="E28" s="67"/>
      <c r="G28"/>
      <c r="H28"/>
      <c r="I28"/>
      <c r="J28"/>
    </row>
    <row r="29" spans="1:10" ht="15.75" customHeight="1">
      <c r="F29" s="5"/>
      <c r="G29"/>
      <c r="H29"/>
      <c r="I29"/>
      <c r="J29"/>
    </row>
    <row r="30" spans="1:10" ht="15.75" customHeight="1">
      <c r="B30" s="90" t="s">
        <v>67</v>
      </c>
      <c r="C30" s="82" t="s">
        <v>1</v>
      </c>
      <c r="D30" s="94" t="s">
        <v>2</v>
      </c>
      <c r="E30" s="83" t="s">
        <v>31</v>
      </c>
    </row>
    <row r="31" spans="1:10" ht="15.75" customHeight="1">
      <c r="B31" s="13"/>
      <c r="C31" s="12"/>
      <c r="D31" s="96"/>
      <c r="E31" s="67"/>
      <c r="F31" s="6"/>
      <c r="G31" s="6"/>
    </row>
    <row r="32" spans="1:10" ht="15.75" customHeight="1">
      <c r="B32" s="13"/>
      <c r="C32" s="14"/>
      <c r="D32" s="95"/>
      <c r="E32" s="67"/>
      <c r="H32" s="9"/>
      <c r="I32" s="9"/>
    </row>
    <row r="33" spans="2:9" ht="15.75" customHeight="1">
      <c r="B33" s="91" t="s">
        <v>0</v>
      </c>
      <c r="C33" s="92">
        <f>SUM(C31:C32)</f>
        <v>0</v>
      </c>
      <c r="D33" s="92"/>
      <c r="E33" s="62"/>
      <c r="H33" s="6"/>
      <c r="I33" s="6"/>
    </row>
    <row r="34" spans="2:9" ht="15.75" customHeight="1">
      <c r="B34" s="8"/>
      <c r="C34" s="6"/>
      <c r="D34" s="6"/>
      <c r="E34" s="62"/>
      <c r="H34" s="6"/>
      <c r="I34" s="6"/>
    </row>
    <row r="35" spans="2:9" ht="15.75" customHeight="1">
      <c r="B35" s="1"/>
      <c r="C35" s="1"/>
      <c r="D35" s="1"/>
      <c r="F35" s="6"/>
      <c r="G35" s="6"/>
      <c r="H35" s="4"/>
      <c r="I35" s="4"/>
    </row>
    <row r="36" spans="2:9" ht="15.75" customHeight="1">
      <c r="B36" s="1"/>
      <c r="C36" s="1"/>
      <c r="D36" s="1"/>
      <c r="H36" s="1"/>
      <c r="I36" s="1"/>
    </row>
    <row r="37" spans="2:9" ht="15.75" customHeight="1">
      <c r="B37" s="1"/>
      <c r="C37" s="1"/>
      <c r="D37" s="1"/>
      <c r="H37" s="1"/>
      <c r="I37" s="1"/>
    </row>
    <row r="38" spans="2:9" ht="15.75" customHeight="1">
      <c r="B38" s="1"/>
      <c r="C38" s="1"/>
      <c r="D38" s="1"/>
      <c r="H38" s="1"/>
      <c r="I38" s="1"/>
    </row>
    <row r="39" spans="2:9" ht="15.75" customHeight="1">
      <c r="B39" s="1"/>
      <c r="C39" s="1"/>
      <c r="D39" s="1"/>
      <c r="H39" s="1"/>
      <c r="I39" s="1"/>
    </row>
    <row r="40" spans="2:9" ht="15.75" customHeight="1">
      <c r="D40" s="1"/>
      <c r="H40" s="1"/>
      <c r="I40" s="1"/>
    </row>
    <row r="41" spans="2:9" ht="15.75" customHeight="1">
      <c r="G41" s="5"/>
      <c r="H41" s="4"/>
      <c r="I41" s="4"/>
    </row>
    <row r="42" spans="2:9" ht="15.75" customHeight="1">
      <c r="G42" s="10"/>
      <c r="H42" s="9"/>
      <c r="I42" s="9"/>
    </row>
    <row r="43" spans="2:9" ht="15.75" customHeight="1">
      <c r="G43" s="8"/>
      <c r="H43" s="6"/>
      <c r="I43" s="6"/>
    </row>
    <row r="44" spans="2:9" ht="15.75" customHeight="1">
      <c r="G44" s="8"/>
      <c r="H44" s="6"/>
      <c r="I44" s="6"/>
    </row>
    <row r="45" spans="2:9" ht="26.25" customHeight="1">
      <c r="B45" s="1"/>
      <c r="G45" s="8"/>
      <c r="H45" s="6"/>
      <c r="I45" s="6"/>
    </row>
    <row r="46" spans="2:9" ht="15.75" customHeight="1">
      <c r="G46" s="8"/>
      <c r="H46" s="6"/>
      <c r="I46" s="6"/>
    </row>
    <row r="47" spans="2:9" ht="15.75" customHeight="1">
      <c r="G47" s="7"/>
      <c r="H47" s="6"/>
      <c r="I47" s="6"/>
    </row>
    <row r="48" spans="2:9" ht="15.75" customHeight="1"/>
    <row r="49" spans="7:9" ht="15.75" customHeight="1"/>
    <row r="50" spans="7:9" ht="15.75" customHeight="1">
      <c r="G50" s="5"/>
      <c r="H50" s="4"/>
      <c r="I50" s="4"/>
    </row>
    <row r="51" spans="7:9" ht="15.75" customHeight="1">
      <c r="G51" s="122"/>
      <c r="H51" s="122"/>
      <c r="I51" s="123"/>
    </row>
    <row r="52" spans="7:9" ht="15.75" customHeight="1">
      <c r="G52" s="122"/>
      <c r="H52" s="122"/>
      <c r="I52" s="123"/>
    </row>
    <row r="53" spans="7:9" ht="15.75" customHeight="1">
      <c r="G53" s="122"/>
      <c r="H53" s="122"/>
      <c r="I53" s="123"/>
    </row>
    <row r="54" spans="7:9" ht="15.75" customHeight="1">
      <c r="G54" s="122"/>
      <c r="H54" s="122"/>
      <c r="I54" s="123"/>
    </row>
    <row r="55" spans="7:9">
      <c r="G55" s="5"/>
      <c r="H55" s="4"/>
      <c r="I55" s="4"/>
    </row>
    <row r="56" spans="7:9">
      <c r="G56" s="5"/>
      <c r="H56" s="4"/>
      <c r="I56" s="4"/>
    </row>
    <row r="57" spans="7:9">
      <c r="G57" s="5"/>
      <c r="H57" s="4"/>
      <c r="I57" s="4"/>
    </row>
  </sheetData>
  <mergeCells count="11">
    <mergeCell ref="G51:H52"/>
    <mergeCell ref="I51:I52"/>
    <mergeCell ref="G53:H54"/>
    <mergeCell ref="I53:I54"/>
    <mergeCell ref="B2:I4"/>
    <mergeCell ref="B5:C5"/>
    <mergeCell ref="B6:B10"/>
    <mergeCell ref="G6:H8"/>
    <mergeCell ref="I6:I8"/>
    <mergeCell ref="G9:H9"/>
    <mergeCell ref="G10:H10"/>
  </mergeCells>
  <conditionalFormatting sqref="I6:I8">
    <cfRule type="cellIs" dxfId="69" priority="1" operator="lessThan">
      <formula>0</formula>
    </cfRule>
    <cfRule type="cellIs" dxfId="68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12</xdr:row>
                    <xdr:rowOff>0</xdr:rowOff>
                  </from>
                  <to>
                    <xdr:col>3</xdr:col>
                    <xdr:colOff>933450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13</xdr:row>
                    <xdr:rowOff>0</xdr:rowOff>
                  </from>
                  <to>
                    <xdr:col>3</xdr:col>
                    <xdr:colOff>933450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 sizeWithCells="1">
                  <from>
                    <xdr:col>7</xdr:col>
                    <xdr:colOff>1562100</xdr:colOff>
                    <xdr:row>24</xdr:row>
                    <xdr:rowOff>180975</xdr:rowOff>
                  </from>
                  <to>
                    <xdr:col>8</xdr:col>
                    <xdr:colOff>923925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Check Box 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190500</xdr:rowOff>
                  </from>
                  <to>
                    <xdr:col>3</xdr:col>
                    <xdr:colOff>933450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180975</xdr:rowOff>
                  </from>
                  <to>
                    <xdr:col>3</xdr:col>
                    <xdr:colOff>933450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Check Box 6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19050</xdr:rowOff>
                  </from>
                  <to>
                    <xdr:col>8</xdr:col>
                    <xdr:colOff>914400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Check Box 7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9525</xdr:rowOff>
                  </from>
                  <to>
                    <xdr:col>8</xdr:col>
                    <xdr:colOff>914400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Check Box 8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14</xdr:row>
                    <xdr:rowOff>0</xdr:rowOff>
                  </from>
                  <to>
                    <xdr:col>8</xdr:col>
                    <xdr:colOff>914400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5" r:id="rId12" name="Check Box 9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9525</xdr:rowOff>
                  </from>
                  <to>
                    <xdr:col>8</xdr:col>
                    <xdr:colOff>914400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6" r:id="rId13" name="Check Box 10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20</xdr:row>
                    <xdr:rowOff>9525</xdr:rowOff>
                  </from>
                  <to>
                    <xdr:col>8</xdr:col>
                    <xdr:colOff>923925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7" r:id="rId14" name="Check Box 11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21</xdr:row>
                    <xdr:rowOff>19050</xdr:rowOff>
                  </from>
                  <to>
                    <xdr:col>8</xdr:col>
                    <xdr:colOff>923925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8" r:id="rId15" name="Check Box 12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16</xdr:row>
                    <xdr:rowOff>0</xdr:rowOff>
                  </from>
                  <to>
                    <xdr:col>8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16" name="Check Box 1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0</xdr:rowOff>
                  </from>
                  <to>
                    <xdr:col>3</xdr:col>
                    <xdr:colOff>933450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0" r:id="rId17" name="Check Box 1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1" r:id="rId18" name="Check Box 1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27</xdr:row>
                    <xdr:rowOff>0</xdr:rowOff>
                  </from>
                  <to>
                    <xdr:col>3</xdr:col>
                    <xdr:colOff>933450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2" r:id="rId19" name="Check Box 1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3" r:id="rId20" name="Check Box 1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0</xdr:rowOff>
                  </from>
                  <to>
                    <xdr:col>3</xdr:col>
                    <xdr:colOff>933450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4" r:id="rId21" name="Check Box 1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22" name="Check Box 1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6" r:id="rId23" name="Check Box 2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0</xdr:rowOff>
                  </from>
                  <to>
                    <xdr:col>3</xdr:col>
                    <xdr:colOff>933450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7" r:id="rId24" name="Check Box 2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8" r:id="rId25" name="Check Box 2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9" r:id="rId26" name="Check Box 2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0" r:id="rId27" name="Check Box 2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0</xdr:rowOff>
                  </from>
                  <to>
                    <xdr:col>3</xdr:col>
                    <xdr:colOff>933450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1" r:id="rId28" name="Check Box 2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2" r:id="rId29" name="Check Box 2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3" r:id="rId30" name="Check Box 2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4" r:id="rId31" name="Check Box 2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0</xdr:rowOff>
                  </from>
                  <to>
                    <xdr:col>3</xdr:col>
                    <xdr:colOff>933450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5" r:id="rId32" name="Check Box 2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6" r:id="rId33" name="Check Box 3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7" r:id="rId34" name="Check Box 3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8" r:id="rId35" name="Check Box 3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0</xdr:rowOff>
                  </from>
                  <to>
                    <xdr:col>3</xdr:col>
                    <xdr:colOff>933450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9" r:id="rId36" name="Check Box 3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0" r:id="rId37" name="Check Box 3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1" r:id="rId38" name="Check Box 3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2" r:id="rId39" name="Check Box 3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3" r:id="rId40" name="Check Box 3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57"/>
  <sheetViews>
    <sheetView showGridLines="0" topLeftCell="A13" workbookViewId="0">
      <selection activeCell="G39" sqref="G39"/>
    </sheetView>
  </sheetViews>
  <sheetFormatPr defaultRowHeight="12.7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0.5703125" style="1" bestFit="1" customWidth="1"/>
    <col min="6" max="6" width="4.42578125" style="36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>
      <c r="A1" s="25"/>
      <c r="B1" s="98"/>
      <c r="C1" s="27"/>
      <c r="D1" s="27"/>
      <c r="E1" s="28"/>
      <c r="F1" s="63"/>
      <c r="G1" s="28"/>
      <c r="H1" s="27"/>
      <c r="I1" s="26"/>
    </row>
    <row r="2" spans="1:11" ht="12.75" customHeight="1">
      <c r="A2" s="25"/>
      <c r="B2" s="124" t="s">
        <v>38</v>
      </c>
      <c r="C2" s="124"/>
      <c r="D2" s="124"/>
      <c r="E2" s="124"/>
      <c r="F2" s="124"/>
      <c r="G2" s="124"/>
      <c r="H2" s="124"/>
      <c r="I2" s="124"/>
    </row>
    <row r="3" spans="1:11" ht="12.75" customHeight="1">
      <c r="B3" s="124"/>
      <c r="C3" s="124"/>
      <c r="D3" s="124"/>
      <c r="E3" s="124"/>
      <c r="F3" s="124"/>
      <c r="G3" s="124"/>
      <c r="H3" s="124"/>
      <c r="I3" s="124"/>
      <c r="J3" s="24"/>
    </row>
    <row r="4" spans="1:11" ht="38.25" customHeight="1">
      <c r="B4" s="125"/>
      <c r="C4" s="125"/>
      <c r="D4" s="125"/>
      <c r="E4" s="125"/>
      <c r="F4" s="125"/>
      <c r="G4" s="125"/>
      <c r="H4" s="125"/>
      <c r="I4" s="125"/>
      <c r="K4" s="36"/>
    </row>
    <row r="5" spans="1:11" ht="9" customHeight="1">
      <c r="B5" s="126"/>
      <c r="C5" s="126"/>
      <c r="E5" s="20"/>
      <c r="F5" s="64"/>
      <c r="G5" s="99"/>
      <c r="H5" s="23"/>
      <c r="I5" s="22"/>
    </row>
    <row r="6" spans="1:11" ht="15.95" customHeight="1">
      <c r="B6" s="129" t="s">
        <v>7</v>
      </c>
      <c r="C6" s="60" t="s">
        <v>60</v>
      </c>
      <c r="D6" s="61"/>
      <c r="E6" s="20"/>
      <c r="F6" s="64"/>
      <c r="G6" s="127" t="s">
        <v>6</v>
      </c>
      <c r="H6" s="127"/>
      <c r="I6" s="128">
        <f>D9-(C28+H27+C33+H18+H23)</f>
        <v>0</v>
      </c>
    </row>
    <row r="7" spans="1:11" ht="15.95" customHeight="1">
      <c r="B7" s="130"/>
      <c r="C7" s="60" t="s">
        <v>61</v>
      </c>
      <c r="D7" s="61"/>
      <c r="E7" s="20"/>
      <c r="F7" s="64"/>
      <c r="G7" s="127"/>
      <c r="H7" s="127"/>
      <c r="I7" s="128"/>
      <c r="J7" s="21">
        <f>I6</f>
        <v>0</v>
      </c>
    </row>
    <row r="8" spans="1:11" ht="15.95" customHeight="1">
      <c r="B8" s="130"/>
      <c r="C8" s="69" t="s">
        <v>62</v>
      </c>
      <c r="D8" s="69"/>
      <c r="E8" s="20"/>
      <c r="F8" s="64"/>
      <c r="G8" s="127"/>
      <c r="H8" s="127"/>
      <c r="I8" s="128"/>
    </row>
    <row r="9" spans="1:11" ht="15.95" customHeight="1">
      <c r="B9" s="131"/>
      <c r="C9" s="68" t="s">
        <v>5</v>
      </c>
      <c r="D9" s="78">
        <f>SUM(D6:D8)</f>
        <v>0</v>
      </c>
      <c r="E9" s="20"/>
      <c r="F9" s="64"/>
      <c r="G9" s="127" t="s">
        <v>4</v>
      </c>
      <c r="H9" s="127"/>
      <c r="I9" s="79" t="str">
        <f>IF($D$9&lt;&gt;0,IF($I$10/$D$9&lt;&gt;0,$I$10/$D$9,""),"")</f>
        <v/>
      </c>
    </row>
    <row r="10" spans="1:11" ht="15.95" customHeight="1">
      <c r="B10" s="130"/>
      <c r="E10" s="20"/>
      <c r="F10" s="64"/>
      <c r="G10" s="127" t="s">
        <v>15</v>
      </c>
      <c r="H10" s="127"/>
      <c r="I10" s="80">
        <f>SUM(C28,H27,C33,H29,H23,H18)</f>
        <v>0</v>
      </c>
    </row>
    <row r="11" spans="1:11" ht="15.95" customHeight="1">
      <c r="C11" s="19"/>
      <c r="D11" s="18"/>
      <c r="E11" s="17"/>
      <c r="F11" s="64"/>
      <c r="G11" s="17"/>
      <c r="H11" s="16"/>
      <c r="I11" s="15"/>
      <c r="K11" s="36"/>
    </row>
    <row r="12" spans="1:11" ht="15.75" customHeight="1">
      <c r="A12" s="11"/>
      <c r="B12" s="81" t="s">
        <v>63</v>
      </c>
      <c r="C12" s="82" t="s">
        <v>3</v>
      </c>
      <c r="D12" s="82" t="s">
        <v>2</v>
      </c>
      <c r="E12" s="83" t="s">
        <v>31</v>
      </c>
      <c r="F12" s="5"/>
      <c r="G12" s="87" t="s">
        <v>64</v>
      </c>
      <c r="H12" s="88" t="s">
        <v>1</v>
      </c>
      <c r="I12" s="88" t="s">
        <v>2</v>
      </c>
      <c r="J12" s="89" t="s">
        <v>31</v>
      </c>
    </row>
    <row r="13" spans="1:11" ht="15.75" customHeight="1">
      <c r="B13" s="65" t="s">
        <v>45</v>
      </c>
      <c r="C13" s="61"/>
      <c r="D13" s="85"/>
      <c r="E13" s="67"/>
      <c r="G13" s="65" t="s">
        <v>45</v>
      </c>
      <c r="H13" s="61"/>
      <c r="I13" s="85"/>
      <c r="J13" s="67"/>
    </row>
    <row r="14" spans="1:11" ht="15.75" customHeight="1">
      <c r="B14" s="65" t="s">
        <v>46</v>
      </c>
      <c r="C14" s="61"/>
      <c r="D14" s="85" t="s">
        <v>42</v>
      </c>
      <c r="E14" s="67"/>
      <c r="G14" s="65" t="s">
        <v>46</v>
      </c>
      <c r="H14" s="61"/>
      <c r="I14" s="85"/>
      <c r="J14" s="67"/>
    </row>
    <row r="15" spans="1:11" ht="15.75" customHeight="1">
      <c r="B15" s="65" t="s">
        <v>47</v>
      </c>
      <c r="C15" s="61"/>
      <c r="D15" s="85"/>
      <c r="E15" s="67"/>
      <c r="G15" s="65" t="s">
        <v>47</v>
      </c>
      <c r="H15" s="61"/>
      <c r="I15" s="85"/>
      <c r="J15" s="67"/>
    </row>
    <row r="16" spans="1:11" ht="15.75" customHeight="1">
      <c r="B16" s="65" t="s">
        <v>48</v>
      </c>
      <c r="C16" s="66"/>
      <c r="D16" s="85"/>
      <c r="E16" s="67"/>
      <c r="G16" s="65" t="s">
        <v>48</v>
      </c>
      <c r="H16" s="61"/>
      <c r="I16" s="85"/>
      <c r="J16" s="67"/>
    </row>
    <row r="17" spans="1:10" ht="15.75" customHeight="1">
      <c r="B17" s="65" t="s">
        <v>49</v>
      </c>
      <c r="C17" s="61"/>
      <c r="D17" s="85"/>
      <c r="E17" s="67"/>
      <c r="G17" s="65" t="s">
        <v>49</v>
      </c>
      <c r="H17" s="61"/>
      <c r="I17" s="85"/>
      <c r="J17" s="67"/>
    </row>
    <row r="18" spans="1:10" ht="15.75" customHeight="1">
      <c r="B18" s="65" t="s">
        <v>50</v>
      </c>
      <c r="C18" s="66"/>
      <c r="D18" s="85"/>
      <c r="E18" s="67"/>
      <c r="G18" s="84" t="s">
        <v>0</v>
      </c>
      <c r="H18" s="85">
        <f>SUM(H13:H17)</f>
        <v>0</v>
      </c>
      <c r="I18" s="86"/>
      <c r="J18" s="62"/>
    </row>
    <row r="19" spans="1:10" ht="15.75" customHeight="1">
      <c r="B19" s="65" t="s">
        <v>51</v>
      </c>
      <c r="C19" s="61"/>
      <c r="D19" s="85"/>
      <c r="E19" s="67"/>
      <c r="G19" s="8"/>
      <c r="H19" s="6"/>
      <c r="I19" s="6"/>
    </row>
    <row r="20" spans="1:10" ht="15.75" customHeight="1">
      <c r="B20" s="65" t="s">
        <v>52</v>
      </c>
      <c r="C20" s="66"/>
      <c r="D20" s="85"/>
      <c r="E20" s="67"/>
      <c r="F20" s="5"/>
      <c r="G20" s="90" t="s">
        <v>65</v>
      </c>
      <c r="H20" s="82" t="s">
        <v>1</v>
      </c>
      <c r="I20" s="82" t="s">
        <v>2</v>
      </c>
      <c r="J20" s="83" t="s">
        <v>31</v>
      </c>
    </row>
    <row r="21" spans="1:10" ht="15.75" customHeight="1">
      <c r="B21" s="65" t="s">
        <v>53</v>
      </c>
      <c r="C21" s="61"/>
      <c r="D21" s="85"/>
      <c r="E21" s="67"/>
      <c r="G21" s="13"/>
      <c r="H21" s="12"/>
      <c r="I21" s="96"/>
      <c r="J21" s="67"/>
    </row>
    <row r="22" spans="1:10" ht="15.75" customHeight="1">
      <c r="B22" s="65" t="s">
        <v>54</v>
      </c>
      <c r="C22" s="66"/>
      <c r="D22" s="85"/>
      <c r="E22" s="67"/>
      <c r="G22" s="13"/>
      <c r="H22" s="14"/>
      <c r="I22" s="95"/>
      <c r="J22" s="67"/>
    </row>
    <row r="23" spans="1:10" ht="15.75" customHeight="1">
      <c r="B23" s="65" t="s">
        <v>55</v>
      </c>
      <c r="C23" s="61"/>
      <c r="D23" s="85"/>
      <c r="E23" s="67"/>
      <c r="G23" s="91" t="s">
        <v>0</v>
      </c>
      <c r="H23" s="92">
        <f>SUM(H21:H22)</f>
        <v>0</v>
      </c>
      <c r="I23" s="95"/>
    </row>
    <row r="24" spans="1:10" ht="15.75" customHeight="1">
      <c r="A24" s="11"/>
      <c r="B24" s="65" t="s">
        <v>56</v>
      </c>
      <c r="C24" s="66"/>
      <c r="D24" s="85"/>
      <c r="E24" s="67"/>
      <c r="H24" s="1"/>
      <c r="I24" s="1"/>
    </row>
    <row r="25" spans="1:10" ht="15.75" customHeight="1">
      <c r="B25" s="65" t="s">
        <v>57</v>
      </c>
      <c r="C25" s="61"/>
      <c r="D25" s="85"/>
      <c r="E25" s="67"/>
      <c r="F25" s="5"/>
      <c r="G25" s="90" t="s">
        <v>66</v>
      </c>
      <c r="H25" s="82" t="s">
        <v>1</v>
      </c>
      <c r="I25" s="82" t="s">
        <v>2</v>
      </c>
      <c r="J25" s="83" t="s">
        <v>31</v>
      </c>
    </row>
    <row r="26" spans="1:10" ht="15.75" customHeight="1">
      <c r="B26" s="65" t="s">
        <v>58</v>
      </c>
      <c r="C26" s="66"/>
      <c r="D26" s="85"/>
      <c r="E26" s="67"/>
      <c r="G26" s="38"/>
      <c r="H26" s="37"/>
      <c r="I26" s="97"/>
      <c r="J26" s="67"/>
    </row>
    <row r="27" spans="1:10" ht="15.75" customHeight="1">
      <c r="B27" s="65" t="s">
        <v>59</v>
      </c>
      <c r="C27" s="66"/>
      <c r="D27" s="85"/>
      <c r="E27" s="67"/>
      <c r="G27" s="91" t="s">
        <v>0</v>
      </c>
      <c r="H27" s="92">
        <f>SUM(H26:H26)</f>
        <v>0</v>
      </c>
      <c r="I27" s="93"/>
    </row>
    <row r="28" spans="1:10" ht="15.75" customHeight="1">
      <c r="B28" s="84" t="s">
        <v>0</v>
      </c>
      <c r="C28" s="85">
        <f>SUM(C13:C27)</f>
        <v>0</v>
      </c>
      <c r="D28" s="86"/>
      <c r="E28" s="67"/>
      <c r="G28"/>
      <c r="H28"/>
      <c r="I28"/>
      <c r="J28"/>
    </row>
    <row r="29" spans="1:10" ht="15.75" customHeight="1">
      <c r="F29" s="5"/>
      <c r="G29"/>
      <c r="H29"/>
      <c r="I29"/>
      <c r="J29"/>
    </row>
    <row r="30" spans="1:10" ht="15.75" customHeight="1">
      <c r="B30" s="90" t="s">
        <v>67</v>
      </c>
      <c r="C30" s="82" t="s">
        <v>1</v>
      </c>
      <c r="D30" s="94" t="s">
        <v>2</v>
      </c>
      <c r="E30" s="83" t="s">
        <v>31</v>
      </c>
    </row>
    <row r="31" spans="1:10" ht="15.75" customHeight="1">
      <c r="B31" s="13"/>
      <c r="C31" s="12"/>
      <c r="D31" s="96"/>
      <c r="E31" s="67"/>
      <c r="F31" s="6"/>
      <c r="G31" s="6"/>
    </row>
    <row r="32" spans="1:10" ht="15.75" customHeight="1">
      <c r="B32" s="13"/>
      <c r="C32" s="14"/>
      <c r="D32" s="95"/>
      <c r="E32" s="67"/>
      <c r="H32" s="9"/>
      <c r="I32" s="9"/>
    </row>
    <row r="33" spans="2:9" ht="15.75" customHeight="1">
      <c r="B33" s="91" t="s">
        <v>0</v>
      </c>
      <c r="C33" s="92">
        <f>SUM(C31:C32)</f>
        <v>0</v>
      </c>
      <c r="D33" s="92"/>
      <c r="E33" s="62"/>
      <c r="H33" s="6"/>
      <c r="I33" s="6"/>
    </row>
    <row r="34" spans="2:9" ht="15.75" customHeight="1">
      <c r="B34" s="8"/>
      <c r="C34" s="6"/>
      <c r="D34" s="6"/>
      <c r="E34" s="62"/>
      <c r="H34" s="6"/>
      <c r="I34" s="6"/>
    </row>
    <row r="35" spans="2:9" ht="15.75" customHeight="1">
      <c r="B35" s="1"/>
      <c r="C35" s="1"/>
      <c r="D35" s="1"/>
      <c r="F35" s="6"/>
      <c r="G35" s="6"/>
      <c r="H35" s="4"/>
      <c r="I35" s="4"/>
    </row>
    <row r="36" spans="2:9" ht="15.75" customHeight="1">
      <c r="B36" s="1"/>
      <c r="C36" s="1"/>
      <c r="D36" s="1"/>
      <c r="H36" s="1"/>
      <c r="I36" s="1"/>
    </row>
    <row r="37" spans="2:9" ht="15.75" customHeight="1">
      <c r="B37" s="1"/>
      <c r="C37" s="1"/>
      <c r="D37" s="1"/>
      <c r="H37" s="1"/>
      <c r="I37" s="1"/>
    </row>
    <row r="38" spans="2:9" ht="15.75" customHeight="1">
      <c r="B38" s="1"/>
      <c r="C38" s="1"/>
      <c r="D38" s="1"/>
      <c r="H38" s="1"/>
      <c r="I38" s="1"/>
    </row>
    <row r="39" spans="2:9" ht="15.75" customHeight="1">
      <c r="B39" s="1"/>
      <c r="C39" s="1"/>
      <c r="D39" s="1"/>
      <c r="H39" s="1"/>
      <c r="I39" s="1"/>
    </row>
    <row r="40" spans="2:9" ht="15.75" customHeight="1">
      <c r="D40" s="1"/>
      <c r="H40" s="1"/>
      <c r="I40" s="1"/>
    </row>
    <row r="41" spans="2:9" ht="15.75" customHeight="1">
      <c r="G41" s="5"/>
      <c r="H41" s="4"/>
      <c r="I41" s="4"/>
    </row>
    <row r="42" spans="2:9" ht="15.75" customHeight="1">
      <c r="G42" s="10"/>
      <c r="H42" s="9"/>
      <c r="I42" s="9"/>
    </row>
    <row r="43" spans="2:9" ht="15.75" customHeight="1">
      <c r="G43" s="8"/>
      <c r="H43" s="6"/>
      <c r="I43" s="6"/>
    </row>
    <row r="44" spans="2:9" ht="15.75" customHeight="1">
      <c r="G44" s="8"/>
      <c r="H44" s="6"/>
      <c r="I44" s="6"/>
    </row>
    <row r="45" spans="2:9" ht="26.25" customHeight="1">
      <c r="B45" s="1"/>
      <c r="G45" s="8"/>
      <c r="H45" s="6"/>
      <c r="I45" s="6"/>
    </row>
    <row r="46" spans="2:9" ht="15.75" customHeight="1">
      <c r="G46" s="8"/>
      <c r="H46" s="6"/>
      <c r="I46" s="6"/>
    </row>
    <row r="47" spans="2:9" ht="15.75" customHeight="1">
      <c r="G47" s="7"/>
      <c r="H47" s="6"/>
      <c r="I47" s="6"/>
    </row>
    <row r="48" spans="2:9" ht="15.75" customHeight="1"/>
    <row r="49" spans="7:9" ht="15.75" customHeight="1"/>
    <row r="50" spans="7:9" ht="15.75" customHeight="1">
      <c r="G50" s="5"/>
      <c r="H50" s="4"/>
      <c r="I50" s="4"/>
    </row>
    <row r="51" spans="7:9" ht="15.75" customHeight="1">
      <c r="G51" s="122"/>
      <c r="H51" s="122"/>
      <c r="I51" s="123"/>
    </row>
    <row r="52" spans="7:9" ht="15.75" customHeight="1">
      <c r="G52" s="122"/>
      <c r="H52" s="122"/>
      <c r="I52" s="123"/>
    </row>
    <row r="53" spans="7:9" ht="15.75" customHeight="1">
      <c r="G53" s="122"/>
      <c r="H53" s="122"/>
      <c r="I53" s="123"/>
    </row>
    <row r="54" spans="7:9" ht="15.75" customHeight="1">
      <c r="G54" s="122"/>
      <c r="H54" s="122"/>
      <c r="I54" s="123"/>
    </row>
    <row r="55" spans="7:9">
      <c r="G55" s="5"/>
      <c r="H55" s="4"/>
      <c r="I55" s="4"/>
    </row>
    <row r="56" spans="7:9">
      <c r="G56" s="5"/>
      <c r="H56" s="4"/>
      <c r="I56" s="4"/>
    </row>
    <row r="57" spans="7:9">
      <c r="G57" s="5"/>
      <c r="H57" s="4"/>
      <c r="I57" s="4"/>
    </row>
  </sheetData>
  <mergeCells count="11">
    <mergeCell ref="G51:H52"/>
    <mergeCell ref="I51:I52"/>
    <mergeCell ref="G53:H54"/>
    <mergeCell ref="I53:I54"/>
    <mergeCell ref="B2:I4"/>
    <mergeCell ref="B5:C5"/>
    <mergeCell ref="B6:B10"/>
    <mergeCell ref="G6:H8"/>
    <mergeCell ref="I6:I8"/>
    <mergeCell ref="G9:H9"/>
    <mergeCell ref="G10:H10"/>
  </mergeCells>
  <conditionalFormatting sqref="I6:I8">
    <cfRule type="cellIs" dxfId="67" priority="1" operator="lessThan">
      <formula>0</formula>
    </cfRule>
    <cfRule type="cellIs" dxfId="66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12</xdr:row>
                    <xdr:rowOff>0</xdr:rowOff>
                  </from>
                  <to>
                    <xdr:col>3</xdr:col>
                    <xdr:colOff>933450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13</xdr:row>
                    <xdr:rowOff>0</xdr:rowOff>
                  </from>
                  <to>
                    <xdr:col>3</xdr:col>
                    <xdr:colOff>933450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 sizeWithCells="1">
                  <from>
                    <xdr:col>7</xdr:col>
                    <xdr:colOff>1562100</xdr:colOff>
                    <xdr:row>24</xdr:row>
                    <xdr:rowOff>180975</xdr:rowOff>
                  </from>
                  <to>
                    <xdr:col>8</xdr:col>
                    <xdr:colOff>923925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190500</xdr:rowOff>
                  </from>
                  <to>
                    <xdr:col>3</xdr:col>
                    <xdr:colOff>933450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180975</xdr:rowOff>
                  </from>
                  <to>
                    <xdr:col>3</xdr:col>
                    <xdr:colOff>933450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12</xdr:row>
                    <xdr:rowOff>19050</xdr:rowOff>
                  </from>
                  <to>
                    <xdr:col>8</xdr:col>
                    <xdr:colOff>914400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13</xdr:row>
                    <xdr:rowOff>9525</xdr:rowOff>
                  </from>
                  <to>
                    <xdr:col>8</xdr:col>
                    <xdr:colOff>914400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14</xdr:row>
                    <xdr:rowOff>0</xdr:rowOff>
                  </from>
                  <to>
                    <xdr:col>8</xdr:col>
                    <xdr:colOff>914400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15</xdr:row>
                    <xdr:rowOff>9525</xdr:rowOff>
                  </from>
                  <to>
                    <xdr:col>8</xdr:col>
                    <xdr:colOff>914400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3" name="Check Box 10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20</xdr:row>
                    <xdr:rowOff>9525</xdr:rowOff>
                  </from>
                  <to>
                    <xdr:col>8</xdr:col>
                    <xdr:colOff>923925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4" name="Check Box 11">
              <controlPr defaultSize="0" autoFill="0" autoLine="0" autoPict="0">
                <anchor moveWithCells="1" sizeWithCells="1">
                  <from>
                    <xdr:col>7</xdr:col>
                    <xdr:colOff>1333500</xdr:colOff>
                    <xdr:row>21</xdr:row>
                    <xdr:rowOff>19050</xdr:rowOff>
                  </from>
                  <to>
                    <xdr:col>8</xdr:col>
                    <xdr:colOff>923925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5" name="Check Box 12">
              <controlPr defaultSize="0" autoFill="0" autoLine="0" autoPict="0">
                <anchor moveWithCells="1" sizeWithCells="1">
                  <from>
                    <xdr:col>7</xdr:col>
                    <xdr:colOff>1323975</xdr:colOff>
                    <xdr:row>16</xdr:row>
                    <xdr:rowOff>0</xdr:rowOff>
                  </from>
                  <to>
                    <xdr:col>8</xdr:col>
                    <xdr:colOff>914400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3" r:id="rId16" name="Check Box 1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14</xdr:row>
                    <xdr:rowOff>0</xdr:rowOff>
                  </from>
                  <to>
                    <xdr:col>3</xdr:col>
                    <xdr:colOff>933450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4" r:id="rId17" name="Check Box 1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5" r:id="rId18" name="Check Box 1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27</xdr:row>
                    <xdr:rowOff>0</xdr:rowOff>
                  </from>
                  <to>
                    <xdr:col>3</xdr:col>
                    <xdr:colOff>933450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6" r:id="rId19" name="Check Box 1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15</xdr:row>
                    <xdr:rowOff>0</xdr:rowOff>
                  </from>
                  <to>
                    <xdr:col>3</xdr:col>
                    <xdr:colOff>933450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7" r:id="rId20" name="Check Box 1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16</xdr:row>
                    <xdr:rowOff>0</xdr:rowOff>
                  </from>
                  <to>
                    <xdr:col>3</xdr:col>
                    <xdr:colOff>933450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8" r:id="rId21" name="Check Box 1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9" r:id="rId22" name="Check Box 1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17</xdr:row>
                    <xdr:rowOff>0</xdr:rowOff>
                  </from>
                  <to>
                    <xdr:col>3</xdr:col>
                    <xdr:colOff>933450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0" r:id="rId23" name="Check Box 2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18</xdr:row>
                    <xdr:rowOff>0</xdr:rowOff>
                  </from>
                  <to>
                    <xdr:col>3</xdr:col>
                    <xdr:colOff>933450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1" r:id="rId24" name="Check Box 2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2" r:id="rId25" name="Check Box 2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3" r:id="rId26" name="Check Box 2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19</xdr:row>
                    <xdr:rowOff>0</xdr:rowOff>
                  </from>
                  <to>
                    <xdr:col>3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4" r:id="rId27" name="Check Box 2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20</xdr:row>
                    <xdr:rowOff>0</xdr:rowOff>
                  </from>
                  <to>
                    <xdr:col>3</xdr:col>
                    <xdr:colOff>933450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5" r:id="rId28" name="Check Box 2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6" r:id="rId29" name="Check Box 2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7" r:id="rId30" name="Check Box 2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21</xdr:row>
                    <xdr:rowOff>0</xdr:rowOff>
                  </from>
                  <to>
                    <xdr:col>3</xdr:col>
                    <xdr:colOff>933450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8" r:id="rId31" name="Check Box 28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22</xdr:row>
                    <xdr:rowOff>0</xdr:rowOff>
                  </from>
                  <to>
                    <xdr:col>3</xdr:col>
                    <xdr:colOff>933450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9" r:id="rId32" name="Check Box 29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0" r:id="rId33" name="Check Box 30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1" r:id="rId34" name="Check Box 31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23</xdr:row>
                    <xdr:rowOff>0</xdr:rowOff>
                  </from>
                  <to>
                    <xdr:col>3</xdr:col>
                    <xdr:colOff>933450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2" r:id="rId35" name="Check Box 32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24</xdr:row>
                    <xdr:rowOff>0</xdr:rowOff>
                  </from>
                  <to>
                    <xdr:col>3</xdr:col>
                    <xdr:colOff>933450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3" r:id="rId36" name="Check Box 33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4" r:id="rId37" name="Check Box 34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5" r:id="rId38" name="Check Box 35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25</xdr:row>
                    <xdr:rowOff>0</xdr:rowOff>
                  </from>
                  <to>
                    <xdr:col>3</xdr:col>
                    <xdr:colOff>933450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6" r:id="rId39" name="Check Box 36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7" r:id="rId40" name="Check Box 37">
              <controlPr defaultSize="0" autoFill="0" autoLine="0" autoPict="0">
                <anchor moveWithCells="1" sizeWithCells="1">
                  <from>
                    <xdr:col>2</xdr:col>
                    <xdr:colOff>1571625</xdr:colOff>
                    <xdr:row>26</xdr:row>
                    <xdr:rowOff>0</xdr:rowOff>
                  </from>
                  <to>
                    <xdr:col>3</xdr:col>
                    <xdr:colOff>933450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12</vt:i4>
      </vt:variant>
    </vt:vector>
  </HeadingPairs>
  <TitlesOfParts>
    <vt:vector size="26" baseType="lpstr">
      <vt:lpstr>Gráfico</vt:lpstr>
      <vt:lpstr>Relatório Anual (2019)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Abr!Area_de_impressao</vt:lpstr>
      <vt:lpstr>Ago!Area_de_impressao</vt:lpstr>
      <vt:lpstr>Dez!Area_de_impressao</vt:lpstr>
      <vt:lpstr>Fev!Area_de_impressao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Set!Area_de_impressao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Kamiji</dc:creator>
  <cp:lastModifiedBy>Aline Kamiji</cp:lastModifiedBy>
  <dcterms:created xsi:type="dcterms:W3CDTF">2016-12-02T11:47:19Z</dcterms:created>
  <dcterms:modified xsi:type="dcterms:W3CDTF">2019-05-29T14:09:35Z</dcterms:modified>
</cp:coreProperties>
</file>